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Listado" sheetId="20" r:id="rId1"/>
    <sheet name="Datos Generales" sheetId="24" r:id="rId2"/>
    <sheet name="Totales generales" sheetId="9" r:id="rId3"/>
    <sheet name="Totales institucionales" sheetId="18" r:id="rId4"/>
    <sheet name="Rangos de Edad" sheetId="5" r:id="rId5"/>
    <sheet name="Estrato-puesto funcionarios" sheetId="12" r:id="rId6"/>
    <sheet name="Clases-puesto funcionarios" sheetId="19" r:id="rId7"/>
    <sheet name="Jefaturas Titulo I" sheetId="13" r:id="rId8"/>
    <sheet name="Gerentes Titulo I" sheetId="14" r:id="rId9"/>
    <sheet name="Jefaturas Titulo II" sheetId="15" r:id="rId10"/>
    <sheet name="Gerentes Titulo II" sheetId="21" r:id="rId11"/>
    <sheet name="Gerentes Titulo IV" sheetId="23" r:id="rId12"/>
    <sheet name="Jefaturas Comparativo Titulo" sheetId="25" r:id="rId13"/>
    <sheet name="Personas discapacidad" sheetId="26" r:id="rId14"/>
    <sheet name="Discapacidad Estrato" sheetId="28" r:id="rId15"/>
    <sheet name="Nóminas discapacidad" sheetId="42" r:id="rId16"/>
    <sheet name="Vacantes por institución" sheetId="29" r:id="rId17"/>
    <sheet name="Vacantes Estrato" sheetId="32" r:id="rId18"/>
    <sheet name="Vacantes Clase de puesto" sheetId="31" r:id="rId19"/>
    <sheet name="Vacantes discapacidad" sheetId="27" r:id="rId20"/>
    <sheet name="Acciones Judiciales" sheetId="34" r:id="rId21"/>
    <sheet name="Asistencias Técnicas" sheetId="35" r:id="rId22"/>
    <sheet name="Atinencias " sheetId="36" r:id="rId23"/>
    <sheet name="Concursos Internos" sheetId="37" r:id="rId24"/>
    <sheet name="Gestión desempeño" sheetId="41" r:id="rId25"/>
    <sheet name="Despidos institución" sheetId="44" r:id="rId26"/>
    <sheet name="Despidos motivo" sheetId="43" r:id="rId27"/>
    <sheet name="Salarios Titulo I y IV" sheetId="38" r:id="rId28"/>
    <sheet name="Salarios Titulo II" sheetId="39" r:id="rId29"/>
    <sheet name="Pluses salariales" sheetId="45" r:id="rId30"/>
    <sheet name="Horas Capacitación" sheetId="46" r:id="rId31"/>
    <sheet name="Participantes Capacitación" sheetId="47" r:id="rId32"/>
    <sheet name="Presupuesto capacitación" sheetId="40" r:id="rId33"/>
    <sheet name="Ofertas Titulo II" sheetId="48" r:id="rId3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8"/>
  <c r="E17"/>
  <c r="E18"/>
  <c r="E19"/>
  <c r="E20"/>
  <c r="E21"/>
  <c r="E22"/>
  <c r="E23"/>
  <c r="E24"/>
  <c r="E25"/>
  <c r="E26"/>
  <c r="E27"/>
  <c r="E28"/>
  <c r="E29"/>
  <c r="E30"/>
  <c r="E15"/>
  <c r="D30"/>
  <c r="A16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G51" i="47"/>
  <c r="H51" s="1"/>
  <c r="D51"/>
  <c r="E51" s="1"/>
  <c r="J50"/>
  <c r="J49"/>
  <c r="H49"/>
  <c r="J48"/>
  <c r="J47"/>
  <c r="J46"/>
  <c r="H46"/>
  <c r="G38"/>
  <c r="H36" s="1"/>
  <c r="D38"/>
  <c r="E38" s="1"/>
  <c r="J37"/>
  <c r="J36"/>
  <c r="J35"/>
  <c r="J34"/>
  <c r="J33"/>
  <c r="J32"/>
  <c r="J31"/>
  <c r="J30"/>
  <c r="J29"/>
  <c r="G20"/>
  <c r="H20" s="1"/>
  <c r="D20"/>
  <c r="E19" s="1"/>
  <c r="J19"/>
  <c r="J18"/>
  <c r="J17"/>
  <c r="G46" i="46"/>
  <c r="H46" s="1"/>
  <c r="D46"/>
  <c r="E44" s="1"/>
  <c r="J45"/>
  <c r="H45"/>
  <c r="J44"/>
  <c r="J43"/>
  <c r="J42"/>
  <c r="J41"/>
  <c r="G33"/>
  <c r="H32" s="1"/>
  <c r="D33"/>
  <c r="E33" s="1"/>
  <c r="J32"/>
  <c r="E32"/>
  <c r="J31"/>
  <c r="J30"/>
  <c r="G21"/>
  <c r="H21" s="1"/>
  <c r="E21"/>
  <c r="D21"/>
  <c r="E19" s="1"/>
  <c r="J20"/>
  <c r="E20"/>
  <c r="J19"/>
  <c r="A16" i="4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30" i="47" l="1"/>
  <c r="H31"/>
  <c r="H28"/>
  <c r="H35"/>
  <c r="H30"/>
  <c r="H32"/>
  <c r="H37"/>
  <c r="H38"/>
  <c r="H33"/>
  <c r="E20"/>
  <c r="E18"/>
  <c r="E17"/>
  <c r="E34"/>
  <c r="H47"/>
  <c r="H29"/>
  <c r="H34"/>
  <c r="H48"/>
  <c r="H50"/>
  <c r="E47"/>
  <c r="H20" i="46"/>
  <c r="E30"/>
  <c r="H41"/>
  <c r="H44"/>
  <c r="E31"/>
  <c r="J33"/>
  <c r="E43"/>
  <c r="E45"/>
  <c r="E46"/>
  <c r="E41"/>
  <c r="H19"/>
  <c r="H31"/>
  <c r="H33"/>
  <c r="E42"/>
  <c r="H19" i="47"/>
  <c r="J51"/>
  <c r="E28"/>
  <c r="E31"/>
  <c r="H17"/>
  <c r="J20"/>
  <c r="E32"/>
  <c r="E36"/>
  <c r="E49"/>
  <c r="J38"/>
  <c r="E35"/>
  <c r="E48"/>
  <c r="H18"/>
  <c r="E29"/>
  <c r="E33"/>
  <c r="E37"/>
  <c r="E46"/>
  <c r="E50"/>
  <c r="J21" i="46"/>
  <c r="H42"/>
  <c r="H30"/>
  <c r="H43"/>
  <c r="J46"/>
  <c r="A36" i="45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E32" i="44"/>
  <c r="J32"/>
  <c r="E34" s="1"/>
  <c r="J31"/>
  <c r="J28"/>
  <c r="J29"/>
  <c r="J30"/>
  <c r="E28"/>
  <c r="E25"/>
  <c r="E26"/>
  <c r="E27"/>
  <c r="J23"/>
  <c r="J24"/>
  <c r="J25"/>
  <c r="J26"/>
  <c r="J27"/>
  <c r="J21"/>
  <c r="J17"/>
  <c r="J18"/>
  <c r="J19"/>
  <c r="J20"/>
  <c r="E17"/>
  <c r="E18"/>
  <c r="E19"/>
  <c r="E20"/>
  <c r="E21"/>
  <c r="E22"/>
  <c r="E23"/>
  <c r="E24"/>
  <c r="J16"/>
  <c r="E16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H16" i="4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G35"/>
  <c r="H15" s="1"/>
  <c r="D35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15"/>
  <c r="F24" i="42"/>
  <c r="G22" s="1"/>
  <c r="I24"/>
  <c r="J19" s="1"/>
  <c r="A16"/>
  <c r="A17" s="1"/>
  <c r="A18" s="1"/>
  <c r="A19" s="1"/>
  <c r="A20" s="1"/>
  <c r="A21" s="1"/>
  <c r="A22" s="1"/>
  <c r="A23" s="1"/>
  <c r="H30" i="41"/>
  <c r="H31"/>
  <c r="H32"/>
  <c r="H33"/>
  <c r="H34"/>
  <c r="H29"/>
  <c r="A30"/>
  <c r="A31" s="1"/>
  <c r="A32" s="1"/>
  <c r="A33" s="1"/>
  <c r="G34"/>
  <c r="G22"/>
  <c r="H19" s="1"/>
  <c r="D22"/>
  <c r="E21" s="1"/>
  <c r="A19"/>
  <c r="A20" s="1"/>
  <c r="A21" s="1"/>
  <c r="A18"/>
  <c r="A19" i="40"/>
  <c r="A20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8"/>
  <c r="I71"/>
  <c r="H71"/>
  <c r="J71" s="1"/>
  <c r="F71"/>
  <c r="E71"/>
  <c r="D71"/>
  <c r="J61"/>
  <c r="J60"/>
  <c r="J59"/>
  <c r="J57"/>
  <c r="J56"/>
  <c r="J55"/>
  <c r="J54"/>
  <c r="J52"/>
  <c r="J51"/>
  <c r="J50"/>
  <c r="J48"/>
  <c r="J47"/>
  <c r="J46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25"/>
  <c r="J23"/>
  <c r="J22"/>
  <c r="J21"/>
  <c r="J20"/>
  <c r="J19"/>
  <c r="J18"/>
  <c r="J17"/>
  <c r="A19" i="3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8"/>
  <c r="A18" i="3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17"/>
  <c r="I98" i="39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J214" i="38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1"/>
  <c r="H201"/>
  <c r="J199"/>
  <c r="H199"/>
  <c r="J198"/>
  <c r="H198"/>
  <c r="J197"/>
  <c r="H197"/>
  <c r="J196"/>
  <c r="H196"/>
  <c r="J195"/>
  <c r="H195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7"/>
  <c r="H147"/>
  <c r="J146"/>
  <c r="H146"/>
  <c r="J145"/>
  <c r="H145"/>
  <c r="J144"/>
  <c r="H144"/>
  <c r="J143"/>
  <c r="H143"/>
  <c r="J142"/>
  <c r="H142"/>
  <c r="J141"/>
  <c r="H141"/>
  <c r="J140"/>
  <c r="H140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4"/>
  <c r="H124"/>
  <c r="J123"/>
  <c r="H123"/>
  <c r="J121"/>
  <c r="H121"/>
  <c r="J120"/>
  <c r="H120"/>
  <c r="J119"/>
  <c r="H119"/>
  <c r="J118"/>
  <c r="H118"/>
  <c r="J117"/>
  <c r="H117"/>
  <c r="J116"/>
  <c r="H116"/>
  <c r="J115"/>
  <c r="H115"/>
  <c r="J114"/>
  <c r="H114"/>
  <c r="J112"/>
  <c r="H112"/>
  <c r="J111"/>
  <c r="H111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5"/>
  <c r="H65"/>
  <c r="J64"/>
  <c r="H64"/>
  <c r="J63"/>
  <c r="H63"/>
  <c r="J62"/>
  <c r="H62"/>
  <c r="J61"/>
  <c r="H61"/>
  <c r="J60"/>
  <c r="H60"/>
  <c r="J59"/>
  <c r="H59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6"/>
  <c r="H26"/>
  <c r="J25"/>
  <c r="H25"/>
  <c r="J24"/>
  <c r="H24"/>
  <c r="J23"/>
  <c r="H23"/>
  <c r="J22"/>
  <c r="H22"/>
  <c r="J20"/>
  <c r="H20"/>
  <c r="J18"/>
  <c r="H18"/>
  <c r="J17"/>
  <c r="H17"/>
  <c r="J16"/>
  <c r="H16"/>
  <c r="D27" i="34"/>
  <c r="D47" i="36"/>
  <c r="G32" i="37"/>
  <c r="H32" s="1"/>
  <c r="D32"/>
  <c r="D34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H18" i="36"/>
  <c r="H25"/>
  <c r="H4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6"/>
  <c r="G45"/>
  <c r="H16" s="1"/>
  <c r="D45"/>
  <c r="E21" s="1"/>
  <c r="D22" i="35"/>
  <c r="E22" s="1"/>
  <c r="G22"/>
  <c r="H20" s="1"/>
  <c r="A16"/>
  <c r="A17" s="1"/>
  <c r="A18" s="1"/>
  <c r="A19" s="1"/>
  <c r="A20" s="1"/>
  <c r="A21" s="1"/>
  <c r="H33" i="34"/>
  <c r="E34"/>
  <c r="E33"/>
  <c r="G36"/>
  <c r="H36" s="1"/>
  <c r="D36"/>
  <c r="E36" s="1"/>
  <c r="H17"/>
  <c r="H21"/>
  <c r="H25"/>
  <c r="G25"/>
  <c r="H19" s="1"/>
  <c r="A16"/>
  <c r="A17" s="1"/>
  <c r="A18" s="1"/>
  <c r="A19" s="1"/>
  <c r="A20" s="1"/>
  <c r="A21" s="1"/>
  <c r="A22" s="1"/>
  <c r="A23" s="1"/>
  <c r="A24" s="1"/>
  <c r="E25" i="32"/>
  <c r="F24"/>
  <c r="A24"/>
  <c r="A22"/>
  <c r="A23"/>
  <c r="F23"/>
  <c r="A18"/>
  <c r="A19" s="1"/>
  <c r="A20" s="1"/>
  <c r="A21" s="1"/>
  <c r="C117" i="31"/>
  <c r="A29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7"/>
  <c r="A18" s="1"/>
  <c r="A19" s="1"/>
  <c r="A20" s="1"/>
  <c r="A21" s="1"/>
  <c r="A22" s="1"/>
  <c r="A23" s="1"/>
  <c r="A24" s="1"/>
  <c r="A25" s="1"/>
  <c r="A26" s="1"/>
  <c r="A27" s="1"/>
  <c r="A28" s="1"/>
  <c r="A16"/>
  <c r="A17" i="29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6"/>
  <c r="E31" i="37" l="1"/>
  <c r="E32"/>
  <c r="H20"/>
  <c r="H16"/>
  <c r="D37" i="43"/>
  <c r="J20" i="42"/>
  <c r="J16"/>
  <c r="J22"/>
  <c r="J17"/>
  <c r="J23"/>
  <c r="J18"/>
  <c r="J24"/>
  <c r="J15"/>
  <c r="G17"/>
  <c r="G15"/>
  <c r="G16"/>
  <c r="G21"/>
  <c r="G24"/>
  <c r="H18" i="41"/>
  <c r="H17"/>
  <c r="H20"/>
  <c r="E22"/>
  <c r="E20"/>
  <c r="E18"/>
  <c r="E19"/>
  <c r="H21"/>
  <c r="H22"/>
  <c r="E17"/>
  <c r="D24" i="35"/>
  <c r="H15" i="34"/>
  <c r="H22"/>
  <c r="H18"/>
  <c r="H34"/>
  <c r="H23"/>
  <c r="E35"/>
  <c r="H35"/>
  <c r="H24"/>
  <c r="H20"/>
  <c r="H16"/>
  <c r="H15" i="37"/>
  <c r="H18"/>
  <c r="H17"/>
  <c r="E25"/>
  <c r="E21"/>
  <c r="E23"/>
  <c r="E26"/>
  <c r="E30"/>
  <c r="E19"/>
  <c r="E27"/>
  <c r="E29"/>
  <c r="H42" i="36"/>
  <c r="H37"/>
  <c r="H43"/>
  <c r="H38"/>
  <c r="H45"/>
  <c r="H39"/>
  <c r="H23"/>
  <c r="H17"/>
  <c r="H19"/>
  <c r="H22"/>
  <c r="E45"/>
  <c r="E32"/>
  <c r="E28"/>
  <c r="E24"/>
  <c r="E33"/>
  <c r="E29"/>
  <c r="E25"/>
  <c r="E20"/>
  <c r="E16"/>
  <c r="E34"/>
  <c r="E30"/>
  <c r="E26"/>
  <c r="E17"/>
  <c r="E35"/>
  <c r="E31"/>
  <c r="E27"/>
  <c r="E23"/>
  <c r="E18"/>
  <c r="H44"/>
  <c r="H40"/>
  <c r="H36"/>
  <c r="H20"/>
  <c r="E19"/>
  <c r="H15"/>
  <c r="E15"/>
  <c r="H17" i="35"/>
  <c r="H16"/>
  <c r="H21"/>
  <c r="H18"/>
  <c r="H22"/>
  <c r="E19"/>
  <c r="E15"/>
  <c r="E17"/>
  <c r="E16"/>
  <c r="E18"/>
  <c r="H15"/>
  <c r="H19"/>
  <c r="D25" i="34"/>
  <c r="F22" i="32"/>
  <c r="F21"/>
  <c r="F18"/>
  <c r="F20"/>
  <c r="F17"/>
  <c r="F19"/>
  <c r="F25"/>
  <c r="M37" i="24"/>
  <c r="M30"/>
  <c r="N34" s="1"/>
  <c r="E18" i="28"/>
  <c r="E19"/>
  <c r="E20"/>
  <c r="E22"/>
  <c r="E23"/>
  <c r="E24"/>
  <c r="E25"/>
  <c r="E17"/>
  <c r="G26"/>
  <c r="E26" s="1"/>
  <c r="I26"/>
  <c r="A18"/>
  <c r="A19" s="1"/>
  <c r="A20" s="1"/>
  <c r="A21" s="1"/>
  <c r="A22" s="1"/>
  <c r="A23" s="1"/>
  <c r="A24" s="1"/>
  <c r="A25" s="1"/>
  <c r="A18" i="27"/>
  <c r="A19" s="1"/>
  <c r="A20" s="1"/>
  <c r="A21" s="1"/>
  <c r="K62" i="26"/>
  <c r="I62"/>
  <c r="E62"/>
  <c r="E21"/>
  <c r="E29"/>
  <c r="E37"/>
  <c r="E17"/>
  <c r="E40"/>
  <c r="E30"/>
  <c r="E36"/>
  <c r="E27"/>
  <c r="E24"/>
  <c r="E26"/>
  <c r="E25"/>
  <c r="E19"/>
  <c r="E20"/>
  <c r="E47"/>
  <c r="E16"/>
  <c r="G62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E22" i="34" l="1"/>
  <c r="E17"/>
  <c r="E21"/>
  <c r="E25"/>
  <c r="E16"/>
  <c r="E20"/>
  <c r="E24"/>
  <c r="E19"/>
  <c r="E23"/>
  <c r="E18"/>
  <c r="E15"/>
  <c r="N28" i="24"/>
  <c r="N36"/>
  <c r="N37"/>
  <c r="N29"/>
  <c r="N30"/>
  <c r="N35"/>
  <c r="N27"/>
  <c r="F20" i="28"/>
  <c r="H18"/>
  <c r="J20"/>
  <c r="J23"/>
  <c r="J22"/>
  <c r="F26"/>
  <c r="E22" i="27"/>
  <c r="A41" i="26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H19" i="28" l="1"/>
  <c r="F25"/>
  <c r="J17"/>
  <c r="F22"/>
  <c r="H24"/>
  <c r="J18"/>
  <c r="H25"/>
  <c r="H17"/>
  <c r="H26"/>
  <c r="J25"/>
  <c r="J24"/>
  <c r="H20"/>
  <c r="F19"/>
  <c r="J19"/>
  <c r="F24"/>
  <c r="H22"/>
  <c r="J26"/>
  <c r="H23"/>
  <c r="F17"/>
  <c r="F23"/>
  <c r="F18"/>
  <c r="F18" i="27"/>
  <c r="F19"/>
  <c r="F20"/>
  <c r="F21"/>
  <c r="F22"/>
  <c r="F17"/>
  <c r="H31" i="25" l="1"/>
  <c r="D27"/>
  <c r="K27"/>
  <c r="O23"/>
  <c r="M23"/>
  <c r="M31" s="1"/>
  <c r="K23"/>
  <c r="K22"/>
  <c r="K21"/>
  <c r="O18"/>
  <c r="O31" s="1"/>
  <c r="M18"/>
  <c r="K17"/>
  <c r="K16"/>
  <c r="F23"/>
  <c r="H23"/>
  <c r="H18"/>
  <c r="F18"/>
  <c r="D22"/>
  <c r="D21"/>
  <c r="D23" s="1"/>
  <c r="D17"/>
  <c r="D16"/>
  <c r="D18" l="1"/>
  <c r="K18"/>
  <c r="F31"/>
  <c r="P20" i="24"/>
  <c r="N20"/>
  <c r="L20"/>
  <c r="I20"/>
  <c r="G20"/>
  <c r="A18" i="1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17"/>
  <c r="A19" i="12"/>
  <c r="A20"/>
  <c r="A21" s="1"/>
  <c r="A22" s="1"/>
  <c r="A23" s="1"/>
  <c r="A24" s="1"/>
  <c r="A25" s="1"/>
  <c r="A26" s="1"/>
  <c r="A18"/>
  <c r="A18" i="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17"/>
  <c r="A19" i="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8"/>
  <c r="O21" i="23"/>
  <c r="M21"/>
  <c r="K21"/>
  <c r="N18" s="1"/>
  <c r="H21"/>
  <c r="F21"/>
  <c r="D21"/>
  <c r="E21" s="1"/>
  <c r="N20"/>
  <c r="E17"/>
  <c r="K22" i="21"/>
  <c r="P19" s="1"/>
  <c r="K47" i="15"/>
  <c r="P21" s="1"/>
  <c r="P27" i="14"/>
  <c r="L29"/>
  <c r="K30"/>
  <c r="P20" s="1"/>
  <c r="K66" i="13"/>
  <c r="L27" s="1"/>
  <c r="P18" i="5"/>
  <c r="P19"/>
  <c r="P20"/>
  <c r="P21"/>
  <c r="P22"/>
  <c r="P23"/>
  <c r="P24"/>
  <c r="P25"/>
  <c r="P26"/>
  <c r="P17"/>
  <c r="N18"/>
  <c r="N19"/>
  <c r="N20"/>
  <c r="N21"/>
  <c r="N22"/>
  <c r="N23"/>
  <c r="N24"/>
  <c r="N25"/>
  <c r="N26"/>
  <c r="N17"/>
  <c r="L18"/>
  <c r="L19"/>
  <c r="L20"/>
  <c r="L21"/>
  <c r="L22"/>
  <c r="L23"/>
  <c r="L24"/>
  <c r="L25"/>
  <c r="L26"/>
  <c r="L27"/>
  <c r="L17"/>
  <c r="D31" i="25" l="1"/>
  <c r="E18" s="1"/>
  <c r="K31"/>
  <c r="N21" i="23"/>
  <c r="N19"/>
  <c r="I18"/>
  <c r="E18"/>
  <c r="I19"/>
  <c r="N17"/>
  <c r="E19"/>
  <c r="I20"/>
  <c r="I21"/>
  <c r="I17"/>
  <c r="E20"/>
  <c r="G21"/>
  <c r="P21"/>
  <c r="G17"/>
  <c r="P17"/>
  <c r="L18"/>
  <c r="G19"/>
  <c r="P19"/>
  <c r="L20"/>
  <c r="L21"/>
  <c r="L17"/>
  <c r="G18"/>
  <c r="P18"/>
  <c r="L19"/>
  <c r="G20"/>
  <c r="P20"/>
  <c r="L18" i="21"/>
  <c r="P21"/>
  <c r="L21"/>
  <c r="N18"/>
  <c r="L22"/>
  <c r="N20"/>
  <c r="L17"/>
  <c r="N17"/>
  <c r="P20"/>
  <c r="L19"/>
  <c r="N19"/>
  <c r="P18"/>
  <c r="L20"/>
  <c r="N21"/>
  <c r="P17"/>
  <c r="L43" i="15"/>
  <c r="L38"/>
  <c r="L33"/>
  <c r="L27"/>
  <c r="L21"/>
  <c r="N43"/>
  <c r="N35"/>
  <c r="N27"/>
  <c r="N19"/>
  <c r="P42"/>
  <c r="P34"/>
  <c r="P26"/>
  <c r="P18"/>
  <c r="L45"/>
  <c r="L39"/>
  <c r="L34"/>
  <c r="L29"/>
  <c r="L23"/>
  <c r="N45"/>
  <c r="N37"/>
  <c r="N29"/>
  <c r="N21"/>
  <c r="P44"/>
  <c r="P36"/>
  <c r="P28"/>
  <c r="P20"/>
  <c r="L46"/>
  <c r="L41"/>
  <c r="L35"/>
  <c r="L30"/>
  <c r="L25"/>
  <c r="L47"/>
  <c r="N39"/>
  <c r="N31"/>
  <c r="N23"/>
  <c r="P46"/>
  <c r="P38"/>
  <c r="P30"/>
  <c r="P22"/>
  <c r="L17"/>
  <c r="L42"/>
  <c r="L37"/>
  <c r="L31"/>
  <c r="L26"/>
  <c r="L19"/>
  <c r="N41"/>
  <c r="N33"/>
  <c r="N25"/>
  <c r="P17"/>
  <c r="P40"/>
  <c r="P32"/>
  <c r="P24"/>
  <c r="L44"/>
  <c r="L40"/>
  <c r="L36"/>
  <c r="L32"/>
  <c r="L28"/>
  <c r="L24"/>
  <c r="L20"/>
  <c r="N17"/>
  <c r="N44"/>
  <c r="N40"/>
  <c r="N36"/>
  <c r="N32"/>
  <c r="N28"/>
  <c r="N24"/>
  <c r="N20"/>
  <c r="P43"/>
  <c r="P39"/>
  <c r="P35"/>
  <c r="P31"/>
  <c r="P27"/>
  <c r="P23"/>
  <c r="P19"/>
  <c r="L22"/>
  <c r="L18"/>
  <c r="N46"/>
  <c r="N42"/>
  <c r="N38"/>
  <c r="N34"/>
  <c r="N30"/>
  <c r="N26"/>
  <c r="N22"/>
  <c r="N18"/>
  <c r="P45"/>
  <c r="P41"/>
  <c r="P37"/>
  <c r="P33"/>
  <c r="P29"/>
  <c r="P25"/>
  <c r="N20" i="14"/>
  <c r="L21"/>
  <c r="L25"/>
  <c r="P19"/>
  <c r="N24"/>
  <c r="N28"/>
  <c r="P23"/>
  <c r="L17"/>
  <c r="P16"/>
  <c r="L30"/>
  <c r="L22"/>
  <c r="L16"/>
  <c r="L27"/>
  <c r="L23"/>
  <c r="L19"/>
  <c r="N26"/>
  <c r="N22"/>
  <c r="N18"/>
  <c r="P29"/>
  <c r="P25"/>
  <c r="P21"/>
  <c r="P17"/>
  <c r="L28"/>
  <c r="L24"/>
  <c r="L20"/>
  <c r="N16"/>
  <c r="N27"/>
  <c r="N23"/>
  <c r="N19"/>
  <c r="P26"/>
  <c r="P22"/>
  <c r="P18"/>
  <c r="L26"/>
  <c r="L18"/>
  <c r="N29"/>
  <c r="N25"/>
  <c r="N21"/>
  <c r="N17"/>
  <c r="P28"/>
  <c r="P24"/>
  <c r="N18" i="13"/>
  <c r="N59"/>
  <c r="N51"/>
  <c r="N47"/>
  <c r="N39"/>
  <c r="N31"/>
  <c r="N23"/>
  <c r="P60"/>
  <c r="P52"/>
  <c r="P44"/>
  <c r="P36"/>
  <c r="P28"/>
  <c r="P20"/>
  <c r="N64"/>
  <c r="N56"/>
  <c r="N48"/>
  <c r="N40"/>
  <c r="N32"/>
  <c r="N24"/>
  <c r="P65"/>
  <c r="P53"/>
  <c r="L25"/>
  <c r="N62"/>
  <c r="N58"/>
  <c r="N54"/>
  <c r="N50"/>
  <c r="N46"/>
  <c r="N42"/>
  <c r="N38"/>
  <c r="N34"/>
  <c r="N30"/>
  <c r="N26"/>
  <c r="N22"/>
  <c r="P18"/>
  <c r="P63"/>
  <c r="P59"/>
  <c r="P55"/>
  <c r="P51"/>
  <c r="P47"/>
  <c r="P43"/>
  <c r="P39"/>
  <c r="P35"/>
  <c r="P31"/>
  <c r="P27"/>
  <c r="P23"/>
  <c r="P19"/>
  <c r="N63"/>
  <c r="N55"/>
  <c r="N43"/>
  <c r="N35"/>
  <c r="N27"/>
  <c r="N19"/>
  <c r="P64"/>
  <c r="P56"/>
  <c r="P48"/>
  <c r="P40"/>
  <c r="P32"/>
  <c r="P24"/>
  <c r="L57"/>
  <c r="N60"/>
  <c r="N52"/>
  <c r="N44"/>
  <c r="N36"/>
  <c r="N28"/>
  <c r="N20"/>
  <c r="P61"/>
  <c r="P57"/>
  <c r="P49"/>
  <c r="P45"/>
  <c r="P41"/>
  <c r="P37"/>
  <c r="P33"/>
  <c r="P29"/>
  <c r="P25"/>
  <c r="P21"/>
  <c r="L20"/>
  <c r="N65"/>
  <c r="N61"/>
  <c r="N57"/>
  <c r="N53"/>
  <c r="N49"/>
  <c r="N45"/>
  <c r="N41"/>
  <c r="N37"/>
  <c r="N33"/>
  <c r="N29"/>
  <c r="N25"/>
  <c r="N21"/>
  <c r="P62"/>
  <c r="P58"/>
  <c r="P54"/>
  <c r="P50"/>
  <c r="P46"/>
  <c r="P42"/>
  <c r="P38"/>
  <c r="P34"/>
  <c r="P30"/>
  <c r="P26"/>
  <c r="P22"/>
  <c r="L46"/>
  <c r="L41"/>
  <c r="L36"/>
  <c r="L30"/>
  <c r="L18"/>
  <c r="L21"/>
  <c r="L64"/>
  <c r="L58"/>
  <c r="L53"/>
  <c r="L48"/>
  <c r="L42"/>
  <c r="L37"/>
  <c r="L32"/>
  <c r="L26"/>
  <c r="L62"/>
  <c r="L52"/>
  <c r="L22"/>
  <c r="L60"/>
  <c r="L54"/>
  <c r="L49"/>
  <c r="L44"/>
  <c r="L38"/>
  <c r="L33"/>
  <c r="L28"/>
  <c r="L65"/>
  <c r="L24"/>
  <c r="L66"/>
  <c r="L61"/>
  <c r="L56"/>
  <c r="L50"/>
  <c r="L45"/>
  <c r="L40"/>
  <c r="L34"/>
  <c r="L29"/>
  <c r="L23"/>
  <c r="L19"/>
  <c r="L63"/>
  <c r="L59"/>
  <c r="L55"/>
  <c r="L51"/>
  <c r="L47"/>
  <c r="L43"/>
  <c r="L39"/>
  <c r="L35"/>
  <c r="L31"/>
  <c r="G20" i="21"/>
  <c r="H22"/>
  <c r="F22"/>
  <c r="G22" s="1"/>
  <c r="D22"/>
  <c r="I20" s="1"/>
  <c r="H47" i="15"/>
  <c r="F47"/>
  <c r="D47"/>
  <c r="I20" s="1"/>
  <c r="O22" i="21"/>
  <c r="P22" s="1"/>
  <c r="M22"/>
  <c r="N22" s="1"/>
  <c r="O30" i="14"/>
  <c r="P30" s="1"/>
  <c r="H30"/>
  <c r="F30"/>
  <c r="D30"/>
  <c r="I18" s="1"/>
  <c r="O66" i="13"/>
  <c r="P66" s="1"/>
  <c r="H66"/>
  <c r="F66"/>
  <c r="D66"/>
  <c r="I19" s="1"/>
  <c r="D18" i="12"/>
  <c r="D19"/>
  <c r="D20"/>
  <c r="D22"/>
  <c r="D23"/>
  <c r="D24"/>
  <c r="D17"/>
  <c r="I27"/>
  <c r="G27"/>
  <c r="G31" i="25" l="1"/>
  <c r="I22"/>
  <c r="G21"/>
  <c r="G28"/>
  <c r="I21"/>
  <c r="I28"/>
  <c r="G27"/>
  <c r="I18"/>
  <c r="I27"/>
  <c r="G17"/>
  <c r="G16"/>
  <c r="E22"/>
  <c r="E31"/>
  <c r="I23"/>
  <c r="G22"/>
  <c r="I17"/>
  <c r="I16"/>
  <c r="E28"/>
  <c r="E23"/>
  <c r="E17"/>
  <c r="G18"/>
  <c r="E21"/>
  <c r="E27"/>
  <c r="E16"/>
  <c r="G23"/>
  <c r="I31"/>
  <c r="P21"/>
  <c r="P28"/>
  <c r="N27"/>
  <c r="N16"/>
  <c r="L31"/>
  <c r="P17"/>
  <c r="P23"/>
  <c r="P16"/>
  <c r="N22"/>
  <c r="L21"/>
  <c r="L28"/>
  <c r="P22"/>
  <c r="N28"/>
  <c r="L27"/>
  <c r="P27"/>
  <c r="N17"/>
  <c r="N21"/>
  <c r="L16"/>
  <c r="N31"/>
  <c r="P31"/>
  <c r="P18"/>
  <c r="L23"/>
  <c r="L22"/>
  <c r="N23"/>
  <c r="N18"/>
  <c r="L17"/>
  <c r="L18"/>
  <c r="E19" i="21"/>
  <c r="G17"/>
  <c r="I21"/>
  <c r="I17"/>
  <c r="E20"/>
  <c r="G21"/>
  <c r="I22"/>
  <c r="I18"/>
  <c r="E17"/>
  <c r="E21"/>
  <c r="G18"/>
  <c r="I19"/>
  <c r="E22"/>
  <c r="E18"/>
  <c r="G19"/>
  <c r="E42" i="15"/>
  <c r="I35"/>
  <c r="E46"/>
  <c r="G45"/>
  <c r="I23"/>
  <c r="E38"/>
  <c r="E22"/>
  <c r="G37"/>
  <c r="G21"/>
  <c r="I31"/>
  <c r="G41"/>
  <c r="G25"/>
  <c r="G29"/>
  <c r="E26"/>
  <c r="I19"/>
  <c r="E30"/>
  <c r="I39"/>
  <c r="I47"/>
  <c r="E34"/>
  <c r="E18"/>
  <c r="G33"/>
  <c r="I43"/>
  <c r="I27"/>
  <c r="G17"/>
  <c r="E44"/>
  <c r="E40"/>
  <c r="E36"/>
  <c r="E32"/>
  <c r="E28"/>
  <c r="E24"/>
  <c r="E20"/>
  <c r="G47"/>
  <c r="G43"/>
  <c r="G39"/>
  <c r="G35"/>
  <c r="G31"/>
  <c r="G27"/>
  <c r="G23"/>
  <c r="G19"/>
  <c r="I45"/>
  <c r="I41"/>
  <c r="I37"/>
  <c r="I33"/>
  <c r="I29"/>
  <c r="I25"/>
  <c r="I21"/>
  <c r="E17"/>
  <c r="E45"/>
  <c r="E41"/>
  <c r="E37"/>
  <c r="E33"/>
  <c r="E29"/>
  <c r="E25"/>
  <c r="E21"/>
  <c r="E47"/>
  <c r="G44"/>
  <c r="G40"/>
  <c r="G36"/>
  <c r="G32"/>
  <c r="G28"/>
  <c r="G24"/>
  <c r="G20"/>
  <c r="I46"/>
  <c r="I42"/>
  <c r="I38"/>
  <c r="I34"/>
  <c r="I30"/>
  <c r="I26"/>
  <c r="I22"/>
  <c r="I18"/>
  <c r="I17"/>
  <c r="E43"/>
  <c r="E39"/>
  <c r="E35"/>
  <c r="E31"/>
  <c r="E27"/>
  <c r="E23"/>
  <c r="E19"/>
  <c r="G46"/>
  <c r="G42"/>
  <c r="G38"/>
  <c r="G34"/>
  <c r="G30"/>
  <c r="G26"/>
  <c r="G22"/>
  <c r="G18"/>
  <c r="I44"/>
  <c r="I40"/>
  <c r="I36"/>
  <c r="I32"/>
  <c r="I28"/>
  <c r="I24"/>
  <c r="I30" i="14"/>
  <c r="G17"/>
  <c r="E19"/>
  <c r="E23"/>
  <c r="I19"/>
  <c r="G30"/>
  <c r="G21"/>
  <c r="E27"/>
  <c r="G25"/>
  <c r="I23"/>
  <c r="I16"/>
  <c r="G29"/>
  <c r="I27"/>
  <c r="G16"/>
  <c r="E28"/>
  <c r="E24"/>
  <c r="E20"/>
  <c r="G26"/>
  <c r="G22"/>
  <c r="G18"/>
  <c r="I28"/>
  <c r="I24"/>
  <c r="I20"/>
  <c r="E16"/>
  <c r="E29"/>
  <c r="E25"/>
  <c r="E21"/>
  <c r="E17"/>
  <c r="G27"/>
  <c r="G23"/>
  <c r="G19"/>
  <c r="I29"/>
  <c r="I25"/>
  <c r="I21"/>
  <c r="I17"/>
  <c r="E30"/>
  <c r="E26"/>
  <c r="E22"/>
  <c r="E18"/>
  <c r="G28"/>
  <c r="G24"/>
  <c r="G20"/>
  <c r="I26"/>
  <c r="I22"/>
  <c r="E33" i="13"/>
  <c r="E55"/>
  <c r="G58"/>
  <c r="G42"/>
  <c r="G26"/>
  <c r="E37"/>
  <c r="E21"/>
  <c r="E43"/>
  <c r="G62"/>
  <c r="G46"/>
  <c r="G30"/>
  <c r="I58"/>
  <c r="I66"/>
  <c r="E25"/>
  <c r="E47"/>
  <c r="E60"/>
  <c r="G50"/>
  <c r="G34"/>
  <c r="I62"/>
  <c r="I46"/>
  <c r="G66"/>
  <c r="E29"/>
  <c r="E51"/>
  <c r="E64"/>
  <c r="G54"/>
  <c r="G38"/>
  <c r="G22"/>
  <c r="I50"/>
  <c r="E39"/>
  <c r="I54"/>
  <c r="I38"/>
  <c r="I26"/>
  <c r="E18"/>
  <c r="E36"/>
  <c r="E32"/>
  <c r="E28"/>
  <c r="E24"/>
  <c r="E20"/>
  <c r="E54"/>
  <c r="E50"/>
  <c r="E46"/>
  <c r="E42"/>
  <c r="E38"/>
  <c r="E63"/>
  <c r="E59"/>
  <c r="G65"/>
  <c r="G61"/>
  <c r="G57"/>
  <c r="G53"/>
  <c r="G49"/>
  <c r="G45"/>
  <c r="G41"/>
  <c r="G37"/>
  <c r="G33"/>
  <c r="G29"/>
  <c r="G25"/>
  <c r="G21"/>
  <c r="I65"/>
  <c r="I61"/>
  <c r="I57"/>
  <c r="I53"/>
  <c r="I49"/>
  <c r="I45"/>
  <c r="I41"/>
  <c r="I37"/>
  <c r="I33"/>
  <c r="I29"/>
  <c r="I25"/>
  <c r="I21"/>
  <c r="G18"/>
  <c r="E35"/>
  <c r="E31"/>
  <c r="E27"/>
  <c r="E23"/>
  <c r="E19"/>
  <c r="E53"/>
  <c r="E49"/>
  <c r="E45"/>
  <c r="E41"/>
  <c r="E66"/>
  <c r="E62"/>
  <c r="E58"/>
  <c r="G64"/>
  <c r="G60"/>
  <c r="G56"/>
  <c r="G52"/>
  <c r="G48"/>
  <c r="G44"/>
  <c r="G40"/>
  <c r="G36"/>
  <c r="G32"/>
  <c r="G28"/>
  <c r="G24"/>
  <c r="G20"/>
  <c r="I64"/>
  <c r="I60"/>
  <c r="I56"/>
  <c r="I52"/>
  <c r="I48"/>
  <c r="I44"/>
  <c r="I40"/>
  <c r="I36"/>
  <c r="I32"/>
  <c r="I28"/>
  <c r="I24"/>
  <c r="I20"/>
  <c r="I42"/>
  <c r="I34"/>
  <c r="I30"/>
  <c r="I22"/>
  <c r="I18"/>
  <c r="E34"/>
  <c r="E30"/>
  <c r="E26"/>
  <c r="E22"/>
  <c r="E56"/>
  <c r="E52"/>
  <c r="E48"/>
  <c r="E44"/>
  <c r="E40"/>
  <c r="E65"/>
  <c r="E61"/>
  <c r="E57"/>
  <c r="G63"/>
  <c r="G59"/>
  <c r="G55"/>
  <c r="G51"/>
  <c r="G47"/>
  <c r="G43"/>
  <c r="G39"/>
  <c r="G35"/>
  <c r="G31"/>
  <c r="G27"/>
  <c r="G23"/>
  <c r="G19"/>
  <c r="I63"/>
  <c r="I59"/>
  <c r="I55"/>
  <c r="I51"/>
  <c r="I47"/>
  <c r="I43"/>
  <c r="I39"/>
  <c r="I35"/>
  <c r="I31"/>
  <c r="I27"/>
  <c r="I23"/>
  <c r="D27" i="12"/>
  <c r="H27" s="1"/>
  <c r="L18"/>
  <c r="L19"/>
  <c r="L21"/>
  <c r="L22"/>
  <c r="L23"/>
  <c r="L24"/>
  <c r="L25"/>
  <c r="L26"/>
  <c r="L17"/>
  <c r="P27"/>
  <c r="N27"/>
  <c r="I17" i="19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6"/>
  <c r="E25"/>
  <c r="E28"/>
  <c r="E32"/>
  <c r="E36"/>
  <c r="E39"/>
  <c r="E40"/>
  <c r="E48"/>
  <c r="E49"/>
  <c r="E50"/>
  <c r="E55"/>
  <c r="E56"/>
  <c r="E59"/>
  <c r="E60"/>
  <c r="E62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4"/>
  <c r="P45"/>
  <c r="P46"/>
  <c r="P47"/>
  <c r="P48"/>
  <c r="P49"/>
  <c r="P50"/>
  <c r="P51"/>
  <c r="P52"/>
  <c r="P53"/>
  <c r="P54"/>
  <c r="P55"/>
  <c r="P56"/>
  <c r="P57"/>
  <c r="P59"/>
  <c r="P60"/>
  <c r="P61"/>
  <c r="P62"/>
  <c r="P63"/>
  <c r="P65"/>
  <c r="P66"/>
  <c r="P16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4"/>
  <c r="N45"/>
  <c r="N46"/>
  <c r="N47"/>
  <c r="N48"/>
  <c r="N49"/>
  <c r="N50"/>
  <c r="N51"/>
  <c r="N52"/>
  <c r="N53"/>
  <c r="N54"/>
  <c r="N55"/>
  <c r="N56"/>
  <c r="N57"/>
  <c r="N59"/>
  <c r="N60"/>
  <c r="N61"/>
  <c r="N62"/>
  <c r="N63"/>
  <c r="N65"/>
  <c r="N66"/>
  <c r="N16"/>
  <c r="L52"/>
  <c r="L67"/>
  <c r="D52"/>
  <c r="E52" s="1"/>
  <c r="D53"/>
  <c r="E53" s="1"/>
  <c r="D45"/>
  <c r="E45" s="1"/>
  <c r="D64"/>
  <c r="E64" s="1"/>
  <c r="D58"/>
  <c r="E58" s="1"/>
  <c r="D42"/>
  <c r="E42" s="1"/>
  <c r="D43"/>
  <c r="E43" s="1"/>
  <c r="D18"/>
  <c r="E18" s="1"/>
  <c r="D19"/>
  <c r="E19" s="1"/>
  <c r="D17"/>
  <c r="E17" s="1"/>
  <c r="D20"/>
  <c r="E20" s="1"/>
  <c r="D21"/>
  <c r="E21" s="1"/>
  <c r="D22"/>
  <c r="E22" s="1"/>
  <c r="D23"/>
  <c r="E23" s="1"/>
  <c r="D24"/>
  <c r="E24" s="1"/>
  <c r="D26"/>
  <c r="E26" s="1"/>
  <c r="D27"/>
  <c r="E27" s="1"/>
  <c r="D29"/>
  <c r="E29" s="1"/>
  <c r="D30"/>
  <c r="E30" s="1"/>
  <c r="D31"/>
  <c r="E31" s="1"/>
  <c r="D33"/>
  <c r="E33" s="1"/>
  <c r="D34"/>
  <c r="E34" s="1"/>
  <c r="D35"/>
  <c r="E35" s="1"/>
  <c r="D37"/>
  <c r="E37" s="1"/>
  <c r="D38"/>
  <c r="E38" s="1"/>
  <c r="D41"/>
  <c r="E41" s="1"/>
  <c r="D44"/>
  <c r="E44" s="1"/>
  <c r="D46"/>
  <c r="E46" s="1"/>
  <c r="D47"/>
  <c r="E47" s="1"/>
  <c r="D51"/>
  <c r="E51" s="1"/>
  <c r="D54"/>
  <c r="E54" s="1"/>
  <c r="D57"/>
  <c r="E57" s="1"/>
  <c r="D61"/>
  <c r="E61" s="1"/>
  <c r="D63"/>
  <c r="E63" s="1"/>
  <c r="D65"/>
  <c r="E65" s="1"/>
  <c r="D66"/>
  <c r="E66" s="1"/>
  <c r="D16"/>
  <c r="E16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3"/>
  <c r="L53" s="1"/>
  <c r="K54"/>
  <c r="L54" s="1"/>
  <c r="K55"/>
  <c r="L55" s="1"/>
  <c r="K56"/>
  <c r="L56" s="1"/>
  <c r="K57"/>
  <c r="L57" s="1"/>
  <c r="K59"/>
  <c r="L59" s="1"/>
  <c r="K60"/>
  <c r="L60" s="1"/>
  <c r="K61"/>
  <c r="L61" s="1"/>
  <c r="K62"/>
  <c r="L62" s="1"/>
  <c r="K63"/>
  <c r="L63" s="1"/>
  <c r="K65"/>
  <c r="L65" s="1"/>
  <c r="K66"/>
  <c r="L66" s="1"/>
  <c r="K16"/>
  <c r="L16" s="1"/>
  <c r="O67"/>
  <c r="P67" s="1"/>
  <c r="M67"/>
  <c r="N67" s="1"/>
  <c r="H67"/>
  <c r="I67" s="1"/>
  <c r="F67"/>
  <c r="G67" s="1"/>
  <c r="P18" i="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17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P16"/>
  <c r="N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6"/>
  <c r="O63"/>
  <c r="P63" s="1"/>
  <c r="M63"/>
  <c r="N63" s="1"/>
  <c r="H63"/>
  <c r="F63"/>
  <c r="D63"/>
  <c r="R38"/>
  <c r="H64" i="9"/>
  <c r="F64"/>
  <c r="D64"/>
  <c r="I18" s="1"/>
  <c r="R39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18"/>
  <c r="N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17"/>
  <c r="D27" i="5"/>
  <c r="U27"/>
  <c r="G63" i="18" l="1"/>
  <c r="I20" i="5"/>
  <c r="I24"/>
  <c r="I17"/>
  <c r="G21"/>
  <c r="G25"/>
  <c r="E18"/>
  <c r="E22"/>
  <c r="E26"/>
  <c r="I19"/>
  <c r="I23"/>
  <c r="G20"/>
  <c r="G24"/>
  <c r="G17"/>
  <c r="E21"/>
  <c r="E25"/>
  <c r="G18"/>
  <c r="G26"/>
  <c r="E27"/>
  <c r="I25"/>
  <c r="E19"/>
  <c r="I18"/>
  <c r="I22"/>
  <c r="I26"/>
  <c r="G19"/>
  <c r="G23"/>
  <c r="E20"/>
  <c r="E24"/>
  <c r="E17"/>
  <c r="I21"/>
  <c r="G22"/>
  <c r="E23"/>
  <c r="E55" i="9"/>
  <c r="E39"/>
  <c r="E23"/>
  <c r="G47"/>
  <c r="G31"/>
  <c r="I17"/>
  <c r="I48"/>
  <c r="I32"/>
  <c r="E17"/>
  <c r="E60"/>
  <c r="E52"/>
  <c r="E44"/>
  <c r="E36"/>
  <c r="E28"/>
  <c r="E20"/>
  <c r="G60"/>
  <c r="G52"/>
  <c r="G44"/>
  <c r="G36"/>
  <c r="G28"/>
  <c r="G20"/>
  <c r="I61"/>
  <c r="I53"/>
  <c r="I45"/>
  <c r="I37"/>
  <c r="I29"/>
  <c r="I21"/>
  <c r="G55"/>
  <c r="E64"/>
  <c r="E59"/>
  <c r="E51"/>
  <c r="E43"/>
  <c r="E35"/>
  <c r="E27"/>
  <c r="E19"/>
  <c r="G59"/>
  <c r="G51"/>
  <c r="G43"/>
  <c r="G35"/>
  <c r="G27"/>
  <c r="G19"/>
  <c r="I60"/>
  <c r="I52"/>
  <c r="I44"/>
  <c r="I36"/>
  <c r="I28"/>
  <c r="I20"/>
  <c r="E61"/>
  <c r="E47"/>
  <c r="E31"/>
  <c r="G63"/>
  <c r="G39"/>
  <c r="G23"/>
  <c r="I56"/>
  <c r="I40"/>
  <c r="I24"/>
  <c r="E63"/>
  <c r="E56"/>
  <c r="E48"/>
  <c r="E40"/>
  <c r="E32"/>
  <c r="E24"/>
  <c r="G64"/>
  <c r="G56"/>
  <c r="G48"/>
  <c r="G40"/>
  <c r="G32"/>
  <c r="G24"/>
  <c r="I57"/>
  <c r="I49"/>
  <c r="I41"/>
  <c r="I33"/>
  <c r="I25"/>
  <c r="I64"/>
  <c r="E62"/>
  <c r="E58"/>
  <c r="E54"/>
  <c r="E50"/>
  <c r="E46"/>
  <c r="E42"/>
  <c r="E38"/>
  <c r="E34"/>
  <c r="E30"/>
  <c r="E26"/>
  <c r="E22"/>
  <c r="E18"/>
  <c r="G62"/>
  <c r="G58"/>
  <c r="G54"/>
  <c r="G50"/>
  <c r="G46"/>
  <c r="G42"/>
  <c r="G38"/>
  <c r="G34"/>
  <c r="G30"/>
  <c r="G26"/>
  <c r="G22"/>
  <c r="G18"/>
  <c r="I63"/>
  <c r="I59"/>
  <c r="I55"/>
  <c r="I51"/>
  <c r="I47"/>
  <c r="I43"/>
  <c r="I39"/>
  <c r="I35"/>
  <c r="I31"/>
  <c r="I27"/>
  <c r="I23"/>
  <c r="I19"/>
  <c r="E57"/>
  <c r="E53"/>
  <c r="E49"/>
  <c r="E45"/>
  <c r="E41"/>
  <c r="E37"/>
  <c r="E33"/>
  <c r="E29"/>
  <c r="E25"/>
  <c r="E21"/>
  <c r="G17"/>
  <c r="G61"/>
  <c r="G57"/>
  <c r="G53"/>
  <c r="G49"/>
  <c r="G45"/>
  <c r="G41"/>
  <c r="G37"/>
  <c r="G33"/>
  <c r="G29"/>
  <c r="G25"/>
  <c r="G21"/>
  <c r="I62"/>
  <c r="I58"/>
  <c r="I54"/>
  <c r="I50"/>
  <c r="I46"/>
  <c r="I42"/>
  <c r="I38"/>
  <c r="I34"/>
  <c r="I30"/>
  <c r="I26"/>
  <c r="I22"/>
  <c r="J19" i="12"/>
  <c r="J24"/>
  <c r="J17"/>
  <c r="H22"/>
  <c r="H26"/>
  <c r="E19"/>
  <c r="E24"/>
  <c r="E17"/>
  <c r="J18"/>
  <c r="J23"/>
  <c r="J27"/>
  <c r="H20"/>
  <c r="E18"/>
  <c r="E23"/>
  <c r="E27"/>
  <c r="E26"/>
  <c r="J22"/>
  <c r="J26"/>
  <c r="H19"/>
  <c r="H24"/>
  <c r="H17"/>
  <c r="J20"/>
  <c r="H18"/>
  <c r="H23"/>
  <c r="E20"/>
  <c r="E22"/>
  <c r="L27"/>
  <c r="M19" s="1"/>
  <c r="D67" i="19"/>
  <c r="E67" s="1"/>
  <c r="I63" i="18"/>
  <c r="M17" i="12" l="1"/>
  <c r="M20"/>
  <c r="O17"/>
  <c r="O25"/>
  <c r="O19"/>
  <c r="O22"/>
  <c r="M24"/>
  <c r="O20"/>
  <c r="O18"/>
  <c r="O23"/>
  <c r="O24"/>
  <c r="O26"/>
  <c r="M25"/>
  <c r="M18"/>
  <c r="O27"/>
  <c r="M21"/>
  <c r="M27"/>
  <c r="M26"/>
  <c r="M23"/>
  <c r="O21"/>
  <c r="Q21"/>
  <c r="Q25"/>
  <c r="Q20"/>
  <c r="Q17"/>
  <c r="Q19"/>
  <c r="Q18"/>
  <c r="Q22"/>
  <c r="Q26"/>
  <c r="Q24"/>
  <c r="Q23"/>
  <c r="Q27"/>
  <c r="M22"/>
  <c r="L64" i="9"/>
  <c r="O47" i="15" l="1"/>
  <c r="P47" s="1"/>
  <c r="M47"/>
  <c r="N47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M30" i="14"/>
  <c r="N30" s="1"/>
  <c r="A18"/>
  <c r="A19" s="1"/>
  <c r="A20" s="1"/>
  <c r="A21" s="1"/>
  <c r="A22" s="1"/>
  <c r="A23" s="1"/>
  <c r="A24" s="1"/>
  <c r="A25" s="1"/>
  <c r="A26" s="1"/>
  <c r="A27" s="1"/>
  <c r="A28" s="1"/>
  <c r="A29" s="1"/>
  <c r="M66" i="13"/>
  <c r="N66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O64" i="9"/>
  <c r="P64" s="1"/>
  <c r="M64"/>
  <c r="N64" s="1"/>
  <c r="O27" i="5" l="1"/>
  <c r="P27" s="1"/>
  <c r="M27"/>
  <c r="N27" s="1"/>
  <c r="H27"/>
  <c r="I27" s="1"/>
  <c r="F27"/>
  <c r="G27" s="1"/>
</calcChain>
</file>

<file path=xl/sharedStrings.xml><?xml version="1.0" encoding="utf-8"?>
<sst xmlns="http://schemas.openxmlformats.org/spreadsheetml/2006/main" count="1689" uniqueCount="963">
  <si>
    <t>AÑO 2019-2020</t>
  </si>
  <si>
    <t>MUJERES</t>
  </si>
  <si>
    <t>HOMBRES</t>
  </si>
  <si>
    <t>Menos de 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</si>
  <si>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</si>
  <si>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</si>
  <si>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</si>
  <si>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</si>
  <si>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</si>
  <si>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</si>
  <si>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</si>
  <si>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</si>
  <si>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ó más</t>
  </si>
  <si>
    <t>TOTAL</t>
  </si>
  <si>
    <t>INTERSEX</t>
  </si>
  <si>
    <t>Cantidad de personas funcionarias en las Instituciones del RSC según rango de edad y sexo registral.</t>
  </si>
  <si>
    <t>Ministerio de Seguridad Pública</t>
  </si>
  <si>
    <t>Ministerio de Obras Públicas y Transportes (MOPT)</t>
  </si>
  <si>
    <t>Ministerio de Justicia y Paz</t>
  </si>
  <si>
    <t>Instituto Nacional de Aprendizaje (INA)</t>
  </si>
  <si>
    <t>Dirección Nacional de CEN CINAI</t>
  </si>
  <si>
    <t>Ministerio de Salud</t>
  </si>
  <si>
    <t>Ministerio de Cultura y Juventud y Programas</t>
  </si>
  <si>
    <t>Ministerio de Agricultura y Ganadería y programas</t>
  </si>
  <si>
    <t>Consejo Nacional de Vialidad</t>
  </si>
  <si>
    <t>Ministerio de Hacienda</t>
  </si>
  <si>
    <t>Ministerio de Relaciones Exteriores y Culto</t>
  </si>
  <si>
    <t>Instituto sobre Alcoholismo y Farmacodependencia (IAFA)</t>
  </si>
  <si>
    <t>Sistema Nacional de Áreas de Conservación (SINAC)</t>
  </si>
  <si>
    <t>Registro Nacional</t>
  </si>
  <si>
    <t>Dirección General de Aviación Civil</t>
  </si>
  <si>
    <t>Ministerio de Trabajo y Seguridad Social (MTSS)</t>
  </si>
  <si>
    <t>Consejo de Transporte Público (CTP)</t>
  </si>
  <si>
    <t>Procuraduría General de la República (PGR)</t>
  </si>
  <si>
    <t>Dirección General de Migración y Extranjería</t>
  </si>
  <si>
    <t>Ministerio de la Presidencia</t>
  </si>
  <si>
    <t>Comisión Nacional de Prevención de Riesgos y Atención de Emergencias (CNE)</t>
  </si>
  <si>
    <t>Consejo Nacional de Personas con Discapacidad (CONAPDIS)</t>
  </si>
  <si>
    <t>Ministerio de Economía, Industria y Comercio (MEIC)</t>
  </si>
  <si>
    <t>Ministerio de Vivienda y Asentamientos Humanos (MIVAH)</t>
  </si>
  <si>
    <t>Imprenta Nacional</t>
  </si>
  <si>
    <t>Ministerio de Planificación Nacional y Política Económica (MIDEPLAN)</t>
  </si>
  <si>
    <t>Instituto Costarricense sobre Drogas (ICD)</t>
  </si>
  <si>
    <t>Dirección Nacional de Notariado</t>
  </si>
  <si>
    <t>Instituto Costarricense de Investigación y Enseñanza en Nutrición y Salud (INCIENSA)</t>
  </si>
  <si>
    <t>Agencia de Protección de Datos de los Habitantes</t>
  </si>
  <si>
    <t>Ministerio de Gobernación y Policía</t>
  </si>
  <si>
    <t>Laboratorio Costarricense de Metrología</t>
  </si>
  <si>
    <t>Ministerio de Ciencia y Tecnología</t>
  </si>
  <si>
    <t>Ministerio de Ambiente y Energía y programas (MINAE)</t>
  </si>
  <si>
    <t>Ministerio de Educación Pública</t>
  </si>
  <si>
    <t>Consejo Nacional de Concesiones (CNC)</t>
  </si>
  <si>
    <t>Dirección Nacional de Desarrollo de la Comunidad</t>
  </si>
  <si>
    <t>Consejo de Seguridad Vial (COSEVI)</t>
  </si>
  <si>
    <t>Tribunal Administrativo de Transporte (TAT)</t>
  </si>
  <si>
    <t>Tribunal de Servicio Civil</t>
  </si>
  <si>
    <t>Ministerio de Obras Públicas Y Transportes</t>
  </si>
  <si>
    <t>Instituto Nacional de Aprendizaje</t>
  </si>
  <si>
    <t>Ministerio de Agricultura y Ganadería (Incluye Programas)</t>
  </si>
  <si>
    <t>Ministerio de Cultura y Juventud (Incluye Programas)</t>
  </si>
  <si>
    <t>Sistema Nacional de Áreas de Conservación</t>
  </si>
  <si>
    <t>Ministerio de Trabajo y Seguridad Social</t>
  </si>
  <si>
    <t>Consejo de Seguridad Vial</t>
  </si>
  <si>
    <t>Procuraduría General de la República</t>
  </si>
  <si>
    <t xml:space="preserve">Instituto sobre Alcoholismo y Farmacodependencia </t>
  </si>
  <si>
    <t>Ministerio de Economía, Industria y Comercio</t>
  </si>
  <si>
    <t>Ministerio de Planificación Nacional y Política Económica</t>
  </si>
  <si>
    <t>Dirección General de Servicio Civil</t>
  </si>
  <si>
    <t>Instituto Costarricense de Investigación y Enseñanza en Nutrición y Salud</t>
  </si>
  <si>
    <t>Comisión Nacional de Prevención de Riesgos y Atención de Emergencias</t>
  </si>
  <si>
    <t>Consejo de Transporte Público</t>
  </si>
  <si>
    <t>Consejo Nacional de Personas con Discapacidad</t>
  </si>
  <si>
    <t>Ministerio de Vivienda y Asentamientos Humanos</t>
  </si>
  <si>
    <t>Fondo Nacional de Financiamiento Forestal</t>
  </si>
  <si>
    <t>Ministerio de Comercio Exterior</t>
  </si>
  <si>
    <t>Consejo Nacional de Concesiones</t>
  </si>
  <si>
    <t>Consejo Nacional de la Persona Adulta Mayor</t>
  </si>
  <si>
    <t>Fondo Nacional de Becas</t>
  </si>
  <si>
    <t>Tribunal Administrativo de Transporte</t>
  </si>
  <si>
    <t>Cantidad de puestos vacantes según Estrato Ocupacional</t>
  </si>
  <si>
    <t>Operativo</t>
  </si>
  <si>
    <t>Calificado</t>
  </si>
  <si>
    <t>Técnico</t>
  </si>
  <si>
    <t>Profesional</t>
  </si>
  <si>
    <t>Gerencial</t>
  </si>
  <si>
    <t>Docente</t>
  </si>
  <si>
    <t>VACANTES</t>
  </si>
  <si>
    <t>Cantidad de puestos vacantes en las instituciones del Régimen de Servicio Civil</t>
  </si>
  <si>
    <t>Intitución</t>
  </si>
  <si>
    <t>Cantidad de Vacantes</t>
  </si>
  <si>
    <t>Administrador 1</t>
  </si>
  <si>
    <t xml:space="preserve">Artista Creativo Servicio Civil </t>
  </si>
  <si>
    <t>Artista Interpretativo Servicio Civil 1</t>
  </si>
  <si>
    <t>Asistente Administrativo y Servicio 1 INA</t>
  </si>
  <si>
    <t>Asistente Administrativo y Servicio 2 INA</t>
  </si>
  <si>
    <t>Asistente Administrativo y Servicio 2B INA</t>
  </si>
  <si>
    <t>Asistente de cocina</t>
  </si>
  <si>
    <t>Asistente de Producción Artística</t>
  </si>
  <si>
    <t>Asistente de Salud de Servicio Civil 1</t>
  </si>
  <si>
    <t>Asistente de Salud de Servicio Civil 2</t>
  </si>
  <si>
    <t>Asistente de Salud de Servicio Civil 3</t>
  </si>
  <si>
    <t>Cocinero</t>
  </si>
  <si>
    <t>Conductor Servicio Civil 1</t>
  </si>
  <si>
    <t>Conductor Servicio Civil 2</t>
  </si>
  <si>
    <t>Director Nivel Central de Salud C</t>
  </si>
  <si>
    <t>Enfermera 2 (Grupo C)</t>
  </si>
  <si>
    <t>Enfermera 5</t>
  </si>
  <si>
    <t>Farmaceútico 2</t>
  </si>
  <si>
    <t>Formador Artístico Servicio Civil</t>
  </si>
  <si>
    <t>Formador para el Trabajo 1A</t>
  </si>
  <si>
    <t>Formador para el Trabajo 1C</t>
  </si>
  <si>
    <t>Formador para el Trabajo 1D</t>
  </si>
  <si>
    <t>Formador para el Trabajo 2</t>
  </si>
  <si>
    <t>Formador para el Trabajo 3</t>
  </si>
  <si>
    <t>Formador para el Trabajo 4</t>
  </si>
  <si>
    <t>Gerente Egresos</t>
  </si>
  <si>
    <t>Gerente Servicio Civil 1</t>
  </si>
  <si>
    <t>Gerente Servicio Civil 2</t>
  </si>
  <si>
    <t>Gerente Servicio Civil 3</t>
  </si>
  <si>
    <t>Inspector de Inocuidad Grupo B</t>
  </si>
  <si>
    <t>Inspector de Inocuidad Grupo C</t>
  </si>
  <si>
    <t>Inspector de Servicio Civil 1</t>
  </si>
  <si>
    <t>Inspector de Servicio Civil 2</t>
  </si>
  <si>
    <t>Jefe Ingresos 1</t>
  </si>
  <si>
    <t>Jefe Ingresos 3</t>
  </si>
  <si>
    <t>Jefe Unidad Nivel Central de Salud B</t>
  </si>
  <si>
    <t>Jefe Unidad Nivel Central de Salud F</t>
  </si>
  <si>
    <t>Jefe Unidad Nivel Regional de Salud A</t>
  </si>
  <si>
    <t>Jefe Unidad Nivel Regional de Salud D</t>
  </si>
  <si>
    <t>Jefe Unidad Nivel Regional de Salud E</t>
  </si>
  <si>
    <t>Médico Asistente General G1</t>
  </si>
  <si>
    <t>Médico Especialista (G2)</t>
  </si>
  <si>
    <t>Médico Jefe de Sección o Departamento (G5)</t>
  </si>
  <si>
    <t>Médico Veterinario 1</t>
  </si>
  <si>
    <t>Médico Veterinario 2</t>
  </si>
  <si>
    <t>Médico Veterinario 6</t>
  </si>
  <si>
    <t>Médico Veterinario 7</t>
  </si>
  <si>
    <t>Microbiólogo 2</t>
  </si>
  <si>
    <t>Misceláneo Servicio Civil 1</t>
  </si>
  <si>
    <t xml:space="preserve">Músico Profesional </t>
  </si>
  <si>
    <t>Nutricionista 2</t>
  </si>
  <si>
    <t>Nutricionista 3</t>
  </si>
  <si>
    <t>Oficial de Seguridad Servicio Civil 1</t>
  </si>
  <si>
    <t>Oficial de Seguridad Servicio Civil 2</t>
  </si>
  <si>
    <t>Oficinista Servicio Civil 1</t>
  </si>
  <si>
    <t>Oficinista Servicio Civil 2</t>
  </si>
  <si>
    <t>Operador de Maquinaria Servicio Civil 1</t>
  </si>
  <si>
    <t>Operador de Maquinaria Servicio Civil 2</t>
  </si>
  <si>
    <t>Procurador A</t>
  </si>
  <si>
    <t>Productor Artístico Servicio Civil 2</t>
  </si>
  <si>
    <t>Profesional Apoyo 1B</t>
  </si>
  <si>
    <t>Profesional Apoyo 2</t>
  </si>
  <si>
    <t>Profesional Apoyo 3</t>
  </si>
  <si>
    <t>Profesional Apoyo 4</t>
  </si>
  <si>
    <t>Profesional de Egresos 1A</t>
  </si>
  <si>
    <t>Profesional de Egresos 1B</t>
  </si>
  <si>
    <t>Profesional de Egresos 2</t>
  </si>
  <si>
    <t>Profesional de Egresos 3</t>
  </si>
  <si>
    <t>Profesional de Ingresos 1A</t>
  </si>
  <si>
    <t>Profesional de Ingresos 1B</t>
  </si>
  <si>
    <t>Profesional de Ingresos 2</t>
  </si>
  <si>
    <t>Profesional de Ingresos 3</t>
  </si>
  <si>
    <t>Profesional en Informática 1B</t>
  </si>
  <si>
    <t>Profesional en Informática 1C</t>
  </si>
  <si>
    <t>Profesional Informática 2</t>
  </si>
  <si>
    <t>Profesional Informática 3</t>
  </si>
  <si>
    <t>Profesional Jefe Servicio Civil 1</t>
  </si>
  <si>
    <t>Profesional Jefe Servicio Civil 2</t>
  </si>
  <si>
    <t>Profesional Jefe Servicio Civil 3</t>
  </si>
  <si>
    <t>Profesional Licenciado en la Salud</t>
  </si>
  <si>
    <t>Profesional Servicio Civil 1A</t>
  </si>
  <si>
    <t>Profesional Servicio Civil 1B</t>
  </si>
  <si>
    <t>Profesional Servicio Civil 2</t>
  </si>
  <si>
    <t>Profesional Servicio Civil 3</t>
  </si>
  <si>
    <t xml:space="preserve">Profesor de Enseñanza General Básica </t>
  </si>
  <si>
    <t>Secretaria Servicio Civil 1</t>
  </si>
  <si>
    <t>Secretaria Servicio Civil 2</t>
  </si>
  <si>
    <t>Técnico Apoyo 1 INA</t>
  </si>
  <si>
    <t>Técnico Apoyo 2 INA</t>
  </si>
  <si>
    <t>Técnico Apoyo 3 INA</t>
  </si>
  <si>
    <t>Técnico de Ingresos</t>
  </si>
  <si>
    <t>Técnico Informática 1</t>
  </si>
  <si>
    <t>Técnico Informática 2</t>
  </si>
  <si>
    <t>Técnico Informática 3</t>
  </si>
  <si>
    <t>Técnico Informática 4</t>
  </si>
  <si>
    <t>Técnico Servicio Civil  1</t>
  </si>
  <si>
    <t>Técnico Servicio Civil  2</t>
  </si>
  <si>
    <t>Técnico Servicio Civil 3</t>
  </si>
  <si>
    <t>Trabajador Auxiliar CEN CINAI</t>
  </si>
  <si>
    <t>Trabajador Calificado Servicio Civil 1</t>
  </si>
  <si>
    <t>Trabajador Calificado Servicio Civil 2</t>
  </si>
  <si>
    <t>Trabajador Calificado Servicio Civil 3</t>
  </si>
  <si>
    <t>CLASE DE PUESTO</t>
  </si>
  <si>
    <t>CANTIDAD</t>
  </si>
  <si>
    <t>INSTITUCIÓN</t>
  </si>
  <si>
    <t>TOTALES GENERALES</t>
  </si>
  <si>
    <t>Instituto Costarricense sobre Drogas</t>
  </si>
  <si>
    <t>Tribunal Registral Administrativo</t>
  </si>
  <si>
    <t>Profesor de Enseñanza General Básica 1 ( I y II ciclos)</t>
  </si>
  <si>
    <t>Agente 1 FP</t>
  </si>
  <si>
    <t>Enseñanza Especial</t>
  </si>
  <si>
    <t>Conserje de Centro Educativo</t>
  </si>
  <si>
    <t>Profesor de Enseñanza Preescolar</t>
  </si>
  <si>
    <t>Agente II</t>
  </si>
  <si>
    <t>Agente Policía Penitenciaria</t>
  </si>
  <si>
    <t>Inglés</t>
  </si>
  <si>
    <t>Profesor de Enseñanza Técnico Profesional (Enseñanza Preescolar, o, I y II ciclos )</t>
  </si>
  <si>
    <t>Profesional de Servicio Civil 2</t>
  </si>
  <si>
    <t>Estudios Sociales_Educación Cívica</t>
  </si>
  <si>
    <t>Oficial Seguridad SC1</t>
  </si>
  <si>
    <t>Auxiliar de Vigilancia de Centro Educativo</t>
  </si>
  <si>
    <t>Profesor Idioma Extranjero</t>
  </si>
  <si>
    <t>Matemáticas</t>
  </si>
  <si>
    <t>Oficinista  Servicio Civil 1</t>
  </si>
  <si>
    <t>Español</t>
  </si>
  <si>
    <t>Profesional de Servicio Civil 1B</t>
  </si>
  <si>
    <t>Oficinista  Servicio Civil 2</t>
  </si>
  <si>
    <t>Ciencias</t>
  </si>
  <si>
    <t>Educación Física</t>
  </si>
  <si>
    <t>Formador para el Trabajo 1 D</t>
  </si>
  <si>
    <t>Profesor de Enseñanza Unidocente</t>
  </si>
  <si>
    <t>Trabajador auxiliar CEN CINAI</t>
  </si>
  <si>
    <t>Auxiliar Administrativo</t>
  </si>
  <si>
    <t>Director de Enseñanza General Básica 1 ( I y II ciclos)</t>
  </si>
  <si>
    <t>Música</t>
  </si>
  <si>
    <t>Educación para el hogar</t>
  </si>
  <si>
    <t>Asistente de Salud Servicio Civil 2</t>
  </si>
  <si>
    <t>Orientador Asistente</t>
  </si>
  <si>
    <t>Orientador</t>
  </si>
  <si>
    <t>Contabilidad</t>
  </si>
  <si>
    <t>Secretario Servicio Civil 1</t>
  </si>
  <si>
    <t>Artes Industriales</t>
  </si>
  <si>
    <t>Francés</t>
  </si>
  <si>
    <t>Bibliotecólogo Centro Educativo 1</t>
  </si>
  <si>
    <t>Director de Enseñanza General Básica 2 ( I y II ciclos)</t>
  </si>
  <si>
    <t>Policía de Tránsito 1</t>
  </si>
  <si>
    <t>Profesional Jefe de Servicio Civil 1</t>
  </si>
  <si>
    <t>Profesional Jefe de Servicio Civil 2</t>
  </si>
  <si>
    <t>Profesional Jefe de Servicio Civil 3</t>
  </si>
  <si>
    <t>Jefe Ingresos 2</t>
  </si>
  <si>
    <t>Director de Área Grupo F</t>
  </si>
  <si>
    <t>Profesional Jefe en Informática 1B</t>
  </si>
  <si>
    <t>Jefe de Ingresos 1</t>
  </si>
  <si>
    <t>Profesional Jefe en Informática 2</t>
  </si>
  <si>
    <t>Jefe de Egresos 3</t>
  </si>
  <si>
    <t>Jefe de Ingresos 3</t>
  </si>
  <si>
    <t>Nutricionista 4</t>
  </si>
  <si>
    <t>Médico Veterinario 4</t>
  </si>
  <si>
    <t>Jefe de Egresos 1</t>
  </si>
  <si>
    <t>Jefe de Egresos 2</t>
  </si>
  <si>
    <t>Jefe de Unidad de Nivel Regional de la Salud F</t>
  </si>
  <si>
    <t>Profesional Jefe en Informática 3</t>
  </si>
  <si>
    <t>Director de Nivel Regional de la Salud F</t>
  </si>
  <si>
    <t>Profesional de Apoyo 3</t>
  </si>
  <si>
    <t>Microbiólogo 5</t>
  </si>
  <si>
    <t>Nutricionista 5</t>
  </si>
  <si>
    <t>Jefe de Unidad de Nivel Central de la Salud F</t>
  </si>
  <si>
    <t>Profesional Jefe en Informática 1A</t>
  </si>
  <si>
    <t>Jefe de Unidad de Nivel Central de la Salud A</t>
  </si>
  <si>
    <t>Enfermera 6</t>
  </si>
  <si>
    <t>Odontólogo 5</t>
  </si>
  <si>
    <t>Microbiólogo 6</t>
  </si>
  <si>
    <t>Microbiólogo 4</t>
  </si>
  <si>
    <t>Médico Veterinario 9</t>
  </si>
  <si>
    <t>Médico Veterinario 8</t>
  </si>
  <si>
    <t>Médico Veterinario 5</t>
  </si>
  <si>
    <t>Médico Jefe Sección o Departamento</t>
  </si>
  <si>
    <t>Jefe Departamento Diagnóstico Veterinario</t>
  </si>
  <si>
    <t>Jefe de Unidad de Nivel Regional de la Salud D</t>
  </si>
  <si>
    <t>Jefe de Unidad de Nivel Regional de la Salud A</t>
  </si>
  <si>
    <t>Fiscalizador 2</t>
  </si>
  <si>
    <t>Farmacéutico 5</t>
  </si>
  <si>
    <t>Director de Departamento o Programa G7</t>
  </si>
  <si>
    <t>Subdirector de Departamento o Programa G6</t>
  </si>
  <si>
    <t>Farmacéutico 6</t>
  </si>
  <si>
    <t>Enfermera 4</t>
  </si>
  <si>
    <t>Gerente de Servicio Civil 1</t>
  </si>
  <si>
    <t>Gerente de Ingresos</t>
  </si>
  <si>
    <t>Nutricionista 6</t>
  </si>
  <si>
    <t>Director de Nivel Central de la Salud F</t>
  </si>
  <si>
    <t xml:space="preserve">Gerente de Egresos </t>
  </si>
  <si>
    <t>Gerente de Servicio Civil 2</t>
  </si>
  <si>
    <t>Director de Servicio Salud (G10)</t>
  </si>
  <si>
    <t>Gerente de Servicio Civil 3</t>
  </si>
  <si>
    <t>Subdirector General de Ingresos</t>
  </si>
  <si>
    <t xml:space="preserve">Subdirector General de Egresos </t>
  </si>
  <si>
    <t>Gestor Técnico</t>
  </si>
  <si>
    <t>Director de Enseñanza General Básica 3 ( I y II ciclos)</t>
  </si>
  <si>
    <t>Director de Colegio 1</t>
  </si>
  <si>
    <t>Director de Enseñanza General Básica 4 ( I y II ciclos)</t>
  </si>
  <si>
    <t>Subdirector de Colegio</t>
  </si>
  <si>
    <t>Director de Colegio 2</t>
  </si>
  <si>
    <t>Director de  Enseñanza General Básica en Educación Indígena 1, I y II Ciclo</t>
  </si>
  <si>
    <t>Director de Colegio Técnico y Profesional 3</t>
  </si>
  <si>
    <t>Orientador 3</t>
  </si>
  <si>
    <t>Director de Enseñanza General Básica 5 ( I y II ciclos)</t>
  </si>
  <si>
    <t>Director de Colegio 3</t>
  </si>
  <si>
    <t>Director de Enseñanza Preescolar 2</t>
  </si>
  <si>
    <t>Director de Colegio en Educación Indígena 1</t>
  </si>
  <si>
    <t>Director de Enseñanza Preescolar 3</t>
  </si>
  <si>
    <t>Jefe Técnico de Educación 1</t>
  </si>
  <si>
    <t>Director de Colegio Técnico y Profesional 2</t>
  </si>
  <si>
    <t>Director de  Enseñanza General Básica en Educación Indígena 2, I y II Ciclo</t>
  </si>
  <si>
    <t>Director de Colegio Técnico y Profesional 1</t>
  </si>
  <si>
    <t>Jefe Técnico de Educación 2</t>
  </si>
  <si>
    <t>Director de Enseñanza Especial 2</t>
  </si>
  <si>
    <t>Director de Escuela Laboratorio</t>
  </si>
  <si>
    <t>Director de Enseñanza Especial 4</t>
  </si>
  <si>
    <t>Director de Enseñanza Especial 3</t>
  </si>
  <si>
    <t>Director de  Enseñanza General Básica en Educación Indígena 3, I y II Ciclo</t>
  </si>
  <si>
    <t>Director de Enseñanza Preescolar 1</t>
  </si>
  <si>
    <t>Director de Enseñanza Especial 1</t>
  </si>
  <si>
    <t>Jefe Técnico en Educación Indígena 2</t>
  </si>
  <si>
    <t>Director Liceo Laboratorio</t>
  </si>
  <si>
    <t>Jefe Técnico en Educación Indígena 1</t>
  </si>
  <si>
    <t>Supervisor de Educación</t>
  </si>
  <si>
    <t>Director Regional de Educación</t>
  </si>
  <si>
    <t>Supervisor de Educación Indígena</t>
  </si>
  <si>
    <t>Subdirector de Educación</t>
  </si>
  <si>
    <t>Director Regional de Educación Indígena</t>
  </si>
  <si>
    <t xml:space="preserve">Director Artístico de Servicio Civil  1 Artista Emérito </t>
  </si>
  <si>
    <t>Director Artístico de Servicio Civil  1 Artista Consolidado</t>
  </si>
  <si>
    <t>Director Artístico de Servicio Civil  1 Artista Posicionado</t>
  </si>
  <si>
    <t>Grupos de Edad</t>
  </si>
  <si>
    <t>AÑO 2019</t>
  </si>
  <si>
    <t>AÑO 2020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</si>
  <si>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según rango de edad y sexo registral
</t>
    </r>
    <r>
      <rPr>
        <b/>
        <sz val="8"/>
        <rFont val="Verdana"/>
        <family val="2"/>
      </rPr>
      <t>-Datos enero 2021-</t>
    </r>
  </si>
  <si>
    <t>Ministerio de Ciencia, Innovación, Tecnología y Telecomunicaciones</t>
  </si>
  <si>
    <t>Ministerio de Justicia y Paz (Incluye Programa)</t>
  </si>
  <si>
    <t>Programas del Ministerio de Agricultura y Ganadería:</t>
  </si>
  <si>
    <t>Programas del Ministerio de Cultura y Juventud:</t>
  </si>
  <si>
    <t>Programa de Ministerio de Justicia y Paz:</t>
  </si>
  <si>
    <t>1. Servicio Nacional de Salud Animal (SENASA)</t>
  </si>
  <si>
    <t>2. Servicio Fitosanitario del Estado</t>
  </si>
  <si>
    <t>1. Sistema Nacional de Educación Musical</t>
  </si>
  <si>
    <t>2. Centro Nacional de la Música</t>
  </si>
  <si>
    <t>3. Dirección General de Archivo Nacional</t>
  </si>
  <si>
    <t>4. Museo Nacional de Costa Rica</t>
  </si>
  <si>
    <t>5. Teatro Popular Melico Salazar</t>
  </si>
  <si>
    <t>6. Teatro Nacional de Costa Rica</t>
  </si>
  <si>
    <t>7. Museo de Arte Costarricense</t>
  </si>
  <si>
    <t>8. Museo de Arte y Diseño Contemporáneo</t>
  </si>
  <si>
    <t>9. Museo Histórico Dr. Rafael Ángel Calderón Guardia</t>
  </si>
  <si>
    <t>10. Consejo de la Persona Joven</t>
  </si>
  <si>
    <t>Ministerio de Ambiente y Energía</t>
  </si>
  <si>
    <t xml:space="preserve">Ministerio de la Presidencia </t>
  </si>
  <si>
    <t>Presidencia de la República</t>
  </si>
  <si>
    <t>Cantidad de personas funcionarias en cada una de las instituciones del RSC según sexo registral y distribución porcentual en relación con el total general.</t>
  </si>
  <si>
    <t>Cantidad de personas funcionarias en cada una de las instituciones del RSC según sexo registral y distribución porcentual en relación con el total institucional.</t>
  </si>
  <si>
    <t>Datos a noviembre 2019</t>
  </si>
  <si>
    <t>Datos enero 2021</t>
  </si>
  <si>
    <t>AÑO 2020-2021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</si>
  <si>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por institución según sexo registral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</si>
  <si>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por institución según sexo registral
</t>
    </r>
    <r>
      <rPr>
        <b/>
        <sz val="8"/>
        <rFont val="Verdana"/>
        <family val="2"/>
      </rPr>
      <t>-Datos Estadísticos-</t>
    </r>
  </si>
  <si>
    <t>1. Dirección General de Adaptación Social</t>
  </si>
  <si>
    <t>Cantidad de personas funcionarias en las Instituciones del RSC según clase de puesto y sexo registral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</si>
  <si>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según clase de puesto y sexo registral
</t>
    </r>
    <r>
      <rPr>
        <b/>
        <sz val="8"/>
        <rFont val="Verdana"/>
        <family val="2"/>
      </rPr>
      <t>-Datos Estadísticos-</t>
    </r>
  </si>
  <si>
    <t>Profesor de Enseñanza Media</t>
  </si>
  <si>
    <t>Profesor de Enseñanza Técnico Profesional (III y IV Ciclo, Enseñanza Especial y Escuela Laboratorio)</t>
  </si>
  <si>
    <t>Profesional de Servicio Civil 1 A</t>
  </si>
  <si>
    <t>Director de Enseñanza General Básica 1 (I Y II Ciclos)</t>
  </si>
  <si>
    <t>Director de Enseñanza General Básica 2 (I Y II Ciclos)</t>
  </si>
  <si>
    <t>Profesional de Apoyo 1B</t>
  </si>
  <si>
    <t>Observaciones:</t>
  </si>
  <si>
    <t xml:space="preserve">1.  Por la gran cantidad de Clases que se manejan en el Régimen de Servicio Civil, se trabaja los datos más representantivos que ascienden los 500 funcionarios. </t>
  </si>
  <si>
    <t>2. Para los datos reportados en el año 2019, se consideraron 37 Clases, que representan el 85,4% del total de colaboradores del Régimen de Servicio Civil.</t>
  </si>
  <si>
    <t xml:space="preserve">3. Para los datos reportados en el año 2020, se consideraron 44 Clases, que representan el 77,1% del total de colaboradores del Régimen de Servicio Civil. </t>
  </si>
  <si>
    <t xml:space="preserve">4. El Ministerio de Educación Pública, en el año 2019 incluyó las clases correpondientes a Enseñanza Media como un dato general. </t>
  </si>
  <si>
    <t>5. El Ministerio de Educación Pública, en el año 2020 desglosó las Clases correpondientes a Enseñanza Media.</t>
  </si>
  <si>
    <t>ESTRATO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</si>
  <si>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según Estrato Ocupacional y sexo registral
</t>
    </r>
    <r>
      <rPr>
        <b/>
        <sz val="8"/>
        <rFont val="Verdana"/>
        <family val="2"/>
      </rPr>
      <t>-Datos Estadísticos-</t>
    </r>
  </si>
  <si>
    <t>Administrativo Docente</t>
  </si>
  <si>
    <t>Técnico Docente</t>
  </si>
  <si>
    <t>Artístico</t>
  </si>
  <si>
    <t>Cantidad de personas funcionarias en las instituciones del RSC distribuidas por estrato ocupacional y sexo registral.</t>
  </si>
  <si>
    <t xml:space="preserve"> Clases fuera de  la muestra</t>
  </si>
  <si>
    <t>Cantidad de personas funcionarias según rango de edad y sexo registral</t>
  </si>
  <si>
    <t xml:space="preserve">Cantidad de personas funcionarias por institución según porcentual general y sexo registral </t>
  </si>
  <si>
    <t>Cantidad de personas funcionarias por institución según porcentual institucional y sexo registral</t>
  </si>
  <si>
    <t>Cantidad de personas funcionarias según Estrato Ocupacional y sexo registral</t>
  </si>
  <si>
    <t>Cantidad de personas funcionarias según clase de puesto y sexo registral</t>
  </si>
  <si>
    <t>IR</t>
  </si>
  <si>
    <t>Médico Jefe Sección o Departamento (G5)</t>
  </si>
  <si>
    <t>Director de Nivel Central de la Salud C</t>
  </si>
  <si>
    <t>Jefe de Unidad de Nivel Central de Salud B</t>
  </si>
  <si>
    <t>Jefe de Unidad de Nivel Regional de Salud E</t>
  </si>
  <si>
    <t>Profesional de Apoyo 4</t>
  </si>
  <si>
    <t>Gestor Administrativo</t>
  </si>
  <si>
    <t>Director Artístico de Servicio Civil 1</t>
  </si>
  <si>
    <t>Datos noviembre 2019</t>
  </si>
  <si>
    <t xml:space="preserve">Para el año 2019-2020 se incluyen solamente  los datos de las muestras escogidas de las Clasificaciones de Puestos más representativas (85,4% del total). El restante se suman a otras Clases fuera de la muestra, que incluye además puestos fuera del Régimen de Servicio Civil. </t>
  </si>
  <si>
    <t>En el año 2019-2020 se reportaron 137 personas con 70 o más años de edad de los cuales 8 personas tienen 80 años o más</t>
  </si>
  <si>
    <t>En el año 2020-2021 se reportaron 121 personas con 70 o más años de edad de los cuales 6 personas tienen 80 años o más</t>
  </si>
  <si>
    <t xml:space="preserve">1. Los valores en cero en la columna de porcentajes se presentan debido a que la cantidad de personas funcionarias en esa fila es muy baja en relación con la cantidad total de personas funcionarias </t>
  </si>
  <si>
    <t>2. A continuación se detallan los programas adcritos a los Ministerios:</t>
  </si>
  <si>
    <t>2.  A continuación se detallan los programas adcritos a los Ministerios:</t>
  </si>
  <si>
    <t xml:space="preserve">Para el año 2020-2021, se incluyen datos del  Estrato Gerencial y Artístico. Se dejan Clases fuera de la muestra solamente lo correspondiente a puestos excluidos del Régimen de Servicio Civil. </t>
  </si>
  <si>
    <t>Cantidad de personas funcionarias en las instituciones del RSC que ocupan cargos de Jefatura del Estrato Profesional del Título I, según sexo registral.</t>
  </si>
  <si>
    <t>Datos Noviembre 2019</t>
  </si>
  <si>
    <t>Datos Enero 2021</t>
  </si>
  <si>
    <t>Datos Enero 2020</t>
  </si>
  <si>
    <t>Cantidad de personas funcionarias en las instituciones del RSC que ocupan cargos de Jefatura del Estrato Gerencial del Título I, según sexo registral.</t>
  </si>
  <si>
    <t>Cantidad de personas funcionarias en las instituciones del RSC que ocupan cargos de Jefatura del Estrato Profesional del Título II, según sexo registral.</t>
  </si>
  <si>
    <t>Las Clases Gerenciales reportadas en el año 2019-2020 correpondientes a: Profesional de Apoyo 4, Gestor Administrativo y Gestor Técnico del  Instituto Nacional de Aprendizaje, se vaciaron a Clases Anchas, según Resolución N.DG-095-2020.</t>
  </si>
  <si>
    <t>Cantidad de personas funcionarias en las instituciones del RSC que ocupan cargos de Jefatura del Estrato Gerencial del Título II, según sexo registral.</t>
  </si>
  <si>
    <t>Datos Noviembre 2020</t>
  </si>
  <si>
    <t>Cantidad de personas funcionarias en las instituciones del RSC que ocupan cargos de Jefatura del Estrato Gerencial del Título IV, según sexo registral.</t>
  </si>
  <si>
    <t>Cantidad Total de personas funcionarias que laboran en las instituciones del RSC según sexo registral.</t>
  </si>
  <si>
    <t xml:space="preserve">IR </t>
  </si>
  <si>
    <t>TITULO I</t>
  </si>
  <si>
    <t>Clases Profesionales</t>
  </si>
  <si>
    <t>Clases Gerenciales</t>
  </si>
  <si>
    <t>TITULO II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</si>
  <si>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III,IV
Cantidad de personas funcionarias con cargo Jefatura según Titulo del ESC, Estrato y sexo registral
</t>
    </r>
    <r>
      <rPr>
        <b/>
        <sz val="8"/>
        <rFont val="Verdana"/>
        <family val="2"/>
      </rPr>
      <t>-Datos Estadísticos-</t>
    </r>
  </si>
  <si>
    <t>Cantidad de personas funcionarias en las instituciones del RSC que ocupan cargos de Jefatura distribuidas según Titulo del ESC, Estrato Ocupacional y sexo registral.</t>
  </si>
  <si>
    <t>TITULO IV</t>
  </si>
  <si>
    <t>TOTAL TITULO I</t>
  </si>
  <si>
    <t>TOTAL TITULO II</t>
  </si>
  <si>
    <t>TOTAL TITULO IV</t>
  </si>
  <si>
    <t>Cantidad de personas funcionariascon discapacidad que laboran en cada una de las instituciones del RSC, según sexo registral</t>
  </si>
  <si>
    <t>Cantidad de puestos vacantes en las instituciones del Régimen de Servicio Civil destinados a personas con discapacidad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</si>
  <si>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con discapacidad que laboran en el RSC 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</si>
  <si>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puestos vacantes en el RSC destinados a personas discapacidad  
</t>
    </r>
    <r>
      <rPr>
        <b/>
        <sz val="8"/>
        <rFont val="Verdana"/>
        <family val="2"/>
      </rPr>
      <t>-Datos estadísticos-</t>
    </r>
  </si>
  <si>
    <t>Cantidad de personas funcionarias con discapacidad en las instituciones del RSC distribuidas por estrato ocupacional y sexo registral.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</si>
  <si>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personas funcionarias con discapacidad que laboran en el RSC según Estrato y sexo Registral
</t>
    </r>
    <r>
      <rPr>
        <b/>
        <sz val="8"/>
        <rFont val="Verdana"/>
        <family val="2"/>
      </rPr>
      <t>-Datos estadísticos-</t>
    </r>
  </si>
  <si>
    <t>Otros</t>
  </si>
  <si>
    <t>DATOS ESTADÍSTICOS DE EMPLEO PÚBLICO EN EL RÉGIMEN DE SERVICIO CIVIL (RSC)</t>
  </si>
  <si>
    <t>Cantidad de personas funcionarias con discapacidad que laboran en las instituciones del RSC</t>
  </si>
  <si>
    <t>Cantidad de personas funcionarias con discapacidad que laboran en las instituciones del RSC, según Estrato y sexo registral</t>
  </si>
  <si>
    <t>REGRESAR</t>
  </si>
  <si>
    <t xml:space="preserve">REGRESAR </t>
  </si>
  <si>
    <t>DATOS RELACIONADOS CON VACANTES</t>
  </si>
  <si>
    <t>DATOS POBLACIÓN</t>
  </si>
  <si>
    <t>CONDICIÓN DE NOMBRAMIENTO</t>
  </si>
  <si>
    <t>NO HAY DATOS</t>
  </si>
  <si>
    <t>PROPIEDAD</t>
  </si>
  <si>
    <t>INTERINOS (VACANTES)</t>
  </si>
  <si>
    <t>INTERINOS (SUSTITUCIÓN)</t>
  </si>
  <si>
    <t>DATOS POBLACIONALES GENERALES</t>
  </si>
  <si>
    <r>
      <rPr>
        <b/>
        <sz val="11"/>
        <color theme="1"/>
        <rFont val="Calibri"/>
        <family val="2"/>
        <scheme val="minor"/>
      </rPr>
      <t>Interino en plaza vacante</t>
    </r>
    <r>
      <rPr>
        <sz val="11"/>
        <color theme="1"/>
        <rFont val="Calibri"/>
        <family val="2"/>
        <scheme val="minor"/>
      </rPr>
      <t xml:space="preserve"> refiere a una persona que ha sido nombrada en un puesto que no tiene propietario, mientras se resuelve el concurso interno o externo.</t>
    </r>
  </si>
  <si>
    <r>
      <rPr>
        <b/>
        <sz val="11"/>
        <color theme="1"/>
        <rFont val="Calibri"/>
        <family val="2"/>
        <scheme val="minor"/>
      </rPr>
      <t>Interino en sustitución</t>
    </r>
    <r>
      <rPr>
        <sz val="11"/>
        <color theme="1"/>
        <rFont val="Calibri"/>
        <family val="2"/>
        <scheme val="minor"/>
      </rPr>
      <t xml:space="preserve"> refiere a una persona que ha sido nombrada para reemplazar temporalmente a un servidor regular, por cualquier causa de suspensión de la relación de servicio.</t>
    </r>
  </si>
  <si>
    <r>
      <t>El Ministerio de Educación Pública abarca el</t>
    </r>
    <r>
      <rPr>
        <b/>
        <sz val="11"/>
        <color theme="1"/>
        <rFont val="Calibri"/>
        <family val="2"/>
        <scheme val="minor"/>
      </rPr>
      <t xml:space="preserve"> 62,7%</t>
    </r>
    <r>
      <rPr>
        <sz val="11"/>
        <color theme="1"/>
        <rFont val="Calibri"/>
        <family val="2"/>
        <scheme val="minor"/>
      </rPr>
      <t xml:space="preserve"> de la población del Régimen de Servicio Civil.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</si>
  <si>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Títulos I,II, III y IV 
Cantidad de personas funcionarias que laboran en las intituciones cubiertas por el Régimen de Servicio Civil y condición de nombramiento
</t>
    </r>
    <r>
      <rPr>
        <b/>
        <sz val="8"/>
        <rFont val="Verdana"/>
        <family val="2"/>
      </rPr>
      <t>-Datos Estadísticos-</t>
    </r>
  </si>
  <si>
    <t>Datos Generales de la Población y condición de nombramiento</t>
  </si>
  <si>
    <t>Cantidad de puestos vacantes por institución</t>
  </si>
  <si>
    <t>Cantidad de puestos vacantes según Clase de puesto</t>
  </si>
  <si>
    <t>Cantidad de puestos vacantes reservados para personas con discapacidad</t>
  </si>
  <si>
    <t>Datos a Enero 2021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</si>
  <si>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puestos vacantes en las Instituciones del Régimen de Servicio Civil 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</si>
  <si>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puestos vacantes en las Instituciones del Régimen de Servicio Civil según Clase de puesto
</t>
    </r>
    <r>
      <rPr>
        <b/>
        <sz val="8"/>
        <rFont val="Verdana"/>
        <family val="2"/>
      </rPr>
      <t>-Datos estadísticos-</t>
    </r>
  </si>
  <si>
    <t>Cantidad de puestos vacantes en las instituciones del Régimen de Servicio Civil según clase de puesto</t>
  </si>
  <si>
    <t>Cantidad de puestos vacantes en las instituciones del Régimen de Servicio Civil según Estrato Ocupacional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</si>
  <si>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puestos vacantes en el RSC según Estrato Ocupacional 
</t>
    </r>
    <r>
      <rPr>
        <b/>
        <sz val="8"/>
        <rFont val="Verdana"/>
        <family val="2"/>
      </rPr>
      <t>-Datos estadísticos-</t>
    </r>
  </si>
  <si>
    <t>Fuera del RSC</t>
  </si>
  <si>
    <t>Cantidad de personas funcionarias con cargo Jefatura del Estrato Profesional Título I</t>
  </si>
  <si>
    <t>Cantidad de personas funcionarias con cargo Jefatura del Estrato Gerencial Título I</t>
  </si>
  <si>
    <t>Cantidad de personas funcionarias con cargo Jefatura del Estrato Profesional Título II</t>
  </si>
  <si>
    <t>Cantidad de personas funcionarias con cargo Jefatura del Estrato Gerencial Título II</t>
  </si>
  <si>
    <t>Cantidad de personas funcionarias con cargo Jefatura del Estrato Gerencial Título IV</t>
  </si>
  <si>
    <t>Comparativo de personas funcionarias con cargo de Jefatura según Título del RSC</t>
  </si>
  <si>
    <t>Cuadro N.1</t>
  </si>
  <si>
    <t>Cuadro N.2</t>
  </si>
  <si>
    <t>Cuadro N.3</t>
  </si>
  <si>
    <t>Cuadro N.4</t>
  </si>
  <si>
    <t>Cuadro N.5</t>
  </si>
  <si>
    <t>Cuadro N.6</t>
  </si>
  <si>
    <t>Cuadro N.7</t>
  </si>
  <si>
    <t>Cuadro N.8</t>
  </si>
  <si>
    <t>Cuadro N.9</t>
  </si>
  <si>
    <t>Cuadro N.10</t>
  </si>
  <si>
    <t>Cuadro N.11</t>
  </si>
  <si>
    <t>Cuadro N.12</t>
  </si>
  <si>
    <t>Cuadro N.13</t>
  </si>
  <si>
    <t>Cuadro N.14</t>
  </si>
  <si>
    <t>Cuadro N.15</t>
  </si>
  <si>
    <t>Cuadro N.16</t>
  </si>
  <si>
    <t>Cuadro N.17</t>
  </si>
  <si>
    <t>Cuadro N.18</t>
  </si>
  <si>
    <r>
      <t xml:space="preserve">Dirección General de Servicio Civil
</t>
    </r>
    <r>
      <rPr>
        <b/>
        <sz val="10"/>
        <rFont val="Verdana"/>
        <family val="2"/>
      </rPr>
      <t xml:space="preserve">Título II
Cantidad de personas funcionarias con cargo Jefatura Estrato Gerencial según sexo registral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</si>
  <si>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 II
Cantidad de personas funcionarias con cargo Jefatura Estrato Profesional según sexo registral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</si>
  <si>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 I
Cantidad de personas funcionarias con cargo Jefatura Estrato Gerencial según sexo registral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</si>
  <si>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 I
Cantidad de personas funcionarias con cargo Jefatura Estrato Profesional según sexo registral
</t>
    </r>
    <r>
      <rPr>
        <b/>
        <sz val="8"/>
        <rFont val="Verdana"/>
        <family val="2"/>
      </rPr>
      <t>-Datos Estadísticos-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</si>
  <si>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 IV
Cantidad de personas funcionarias con cargo Jefatura Estrato Gerencial según sexo registral
</t>
    </r>
    <r>
      <rPr>
        <b/>
        <sz val="8"/>
        <rFont val="Verdana"/>
        <family val="2"/>
      </rPr>
      <t>-Datos Estadísticos-</t>
    </r>
  </si>
  <si>
    <t>RESULTADOS DE LA GESTIÓN DE RECURSOS HUMANOS</t>
  </si>
  <si>
    <t>Asistencias Técnicas según Proceso de Gestión de Recursos Humanos</t>
  </si>
  <si>
    <t>Atinencias incluidas por Grupo de Especialidad</t>
  </si>
  <si>
    <t>Comparativo Salarios Título I y IV</t>
  </si>
  <si>
    <t>Comparativo de Salarios Título II</t>
  </si>
  <si>
    <t>Concursos Internos</t>
  </si>
  <si>
    <t>Resultados de la Gestión del Desempeño</t>
  </si>
  <si>
    <t xml:space="preserve">Pluses salariales </t>
  </si>
  <si>
    <t>Capacitación (horas)</t>
  </si>
  <si>
    <t>Capacitación (Participantes)</t>
  </si>
  <si>
    <t>Presupuesto destinado a Capacitación</t>
  </si>
  <si>
    <t>Gestiones de despido tramitadas por institución</t>
  </si>
  <si>
    <t>Acciones Judiciales en las que ha sido parte la Dirección General de Servicio Civil</t>
  </si>
  <si>
    <t>Recursos de Amparo</t>
  </si>
  <si>
    <t>Conocimiento</t>
  </si>
  <si>
    <t>Empleo Público</t>
  </si>
  <si>
    <t>Ejecución de Sentencia</t>
  </si>
  <si>
    <t>Medidas Cautelares</t>
  </si>
  <si>
    <t>Fueros Especiales</t>
  </si>
  <si>
    <t>Procesos Laborales</t>
  </si>
  <si>
    <t>Contencioso Administrativo</t>
  </si>
  <si>
    <t>Acción de Insconstitucionalidad</t>
  </si>
  <si>
    <t>Proceso Penal</t>
  </si>
  <si>
    <t>Cuadro N.19</t>
  </si>
  <si>
    <t>Acciones judiciales en las cuales la DGSC es o ha sido parte (Recursos de Amparo, Contenciosos Administrativos, Procesos Laborales, Constitucionales, Fueros Especiales, entre otras), año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</si>
  <si>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Acciones Judiciales en las que la DGSC ha sido parte
</t>
    </r>
    <r>
      <rPr>
        <b/>
        <sz val="8"/>
        <rFont val="Verdana"/>
        <family val="2"/>
      </rPr>
      <t>-Datos estadísticos-</t>
    </r>
  </si>
  <si>
    <t>PROCESO</t>
  </si>
  <si>
    <t>CANTIDAD DE RECURSOS DE AMPARO POR ÁREA</t>
  </si>
  <si>
    <t>Asesoría Jurídica</t>
  </si>
  <si>
    <t>Reclutamiento y Selección de Personal</t>
  </si>
  <si>
    <t>Carrera Docente</t>
  </si>
  <si>
    <t xml:space="preserve">Cantidad de actividades de asistencia técnica otorgadas a las ORH, según proceso de la Gestión de Recursos Humanos </t>
  </si>
  <si>
    <t>Cuadro N.20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</si>
  <si>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Actividades de Asistencia Técnica a las ORH según Proceso
</t>
    </r>
    <r>
      <rPr>
        <b/>
        <sz val="8"/>
        <rFont val="Verdana"/>
        <family val="2"/>
      </rPr>
      <t>-Datos estadísticos-</t>
    </r>
  </si>
  <si>
    <t>Gestión de Empleo</t>
  </si>
  <si>
    <t>Gestión de Servicios de Personal</t>
  </si>
  <si>
    <t>Gestión del Desarrollo</t>
  </si>
  <si>
    <t>Gestión de las Relaciones Humanas y Sociales</t>
  </si>
  <si>
    <t>Otras</t>
  </si>
  <si>
    <t>Gestión de la Organización del Trabajo</t>
  </si>
  <si>
    <t>Gestión de la Compensación</t>
  </si>
  <si>
    <t>Las actividades estuvieron dirigidas a jefaturas y analistas de las 46 instituciones cubiertas por el RSC, contabilizando un total de 480 participantes. Las mismas se impartieron de forma virtual con la plataforma zoom. Adicionalmente se brindaron asesorías a las ORH de manera individualizada según
solicitudes.</t>
  </si>
  <si>
    <t>Cuadro N.21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</si>
  <si>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Atinencias académicas incluidas por grupo de especialidad
</t>
    </r>
    <r>
      <rPr>
        <b/>
        <sz val="8"/>
        <rFont val="Verdana"/>
        <family val="2"/>
      </rPr>
      <t>-Datos estadísticos-</t>
    </r>
  </si>
  <si>
    <t>Cantidad de atinencias académicas incluidas por grupo de especialidad</t>
  </si>
  <si>
    <t>Formación Profesional</t>
  </si>
  <si>
    <t>Ciencias Agropecuarias</t>
  </si>
  <si>
    <t>Administración/Generalista/Negocios</t>
  </si>
  <si>
    <t>Protección Ambiental y Manejo de Áreas de Conservación</t>
  </si>
  <si>
    <t xml:space="preserve">Gestión Tributaria </t>
  </si>
  <si>
    <t>Informática y Computación</t>
  </si>
  <si>
    <t>Inspección Laboral</t>
  </si>
  <si>
    <t>Electricidad</t>
  </si>
  <si>
    <t>Administración de Recursos Humanos</t>
  </si>
  <si>
    <t>Bibliotecología</t>
  </si>
  <si>
    <t>Auditoría</t>
  </si>
  <si>
    <t>Antropología</t>
  </si>
  <si>
    <t>Arqueología</t>
  </si>
  <si>
    <t>Conservación Vial</t>
  </si>
  <si>
    <t>Conservación y Restauración de Bienes</t>
  </si>
  <si>
    <t>Educación en el Sistema Penitenciario</t>
  </si>
  <si>
    <t>Gestión Aduanera</t>
  </si>
  <si>
    <t>Ingeniería Mecánica</t>
  </si>
  <si>
    <t>Mantenimiento de Equipo de Cómputo</t>
  </si>
  <si>
    <t>Museología</t>
  </si>
  <si>
    <t>Química</t>
  </si>
  <si>
    <t>Administración Pública</t>
  </si>
  <si>
    <t>Biología</t>
  </si>
  <si>
    <t>Ciencias Políticas</t>
  </si>
  <si>
    <t>Digitación</t>
  </si>
  <si>
    <t xml:space="preserve">Gestión Marítima </t>
  </si>
  <si>
    <t>Microbiología Asistencial</t>
  </si>
  <si>
    <t>Psicología</t>
  </si>
  <si>
    <t>Saneamiento Ambiental</t>
  </si>
  <si>
    <t>Sociología</t>
  </si>
  <si>
    <t>ESPECIALIDAD</t>
  </si>
  <si>
    <t>Cantidad de puestos propuestos para concurso interno según año de realización</t>
  </si>
  <si>
    <t>Cuadro N.22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</si>
  <si>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Puestos propuestos para Concurso Interno
</t>
    </r>
    <r>
      <rPr>
        <b/>
        <sz val="8"/>
        <rFont val="Verdana"/>
        <family val="2"/>
      </rPr>
      <t>-Datos estadísticos-</t>
    </r>
  </si>
  <si>
    <t xml:space="preserve">Consejo Nacional para las Personas con Discapacidad </t>
  </si>
  <si>
    <t xml:space="preserve">Dirección General de Servicio Civil </t>
  </si>
  <si>
    <t xml:space="preserve">Fondo Nacional de Becas </t>
  </si>
  <si>
    <t xml:space="preserve">Instituto Nacional de Aprendizaje </t>
  </si>
  <si>
    <t xml:space="preserve">Ministerio de Ambiente y Energía </t>
  </si>
  <si>
    <t>Ministerio de la Presidencia y Presidencia de la República</t>
  </si>
  <si>
    <t xml:space="preserve">Ministerio de Planificación Nacional y Política Económica </t>
  </si>
  <si>
    <t xml:space="preserve">Procuraduría General de la República </t>
  </si>
  <si>
    <t>TOTAL AMBOS PERIODOS</t>
  </si>
  <si>
    <t>Salario total promedio por clase de puesto de los Títulos I y IV</t>
  </si>
  <si>
    <t>Diferencia anual en colones</t>
  </si>
  <si>
    <t>Procurador General Adjunto</t>
  </si>
  <si>
    <t>Director de Nivel Central de la Salud Grupo F</t>
  </si>
  <si>
    <t>Director de Nivel Regional de la Salud Grupo F</t>
  </si>
  <si>
    <t xml:space="preserve">Jefe de Unidad de Nivel Regional de la Salud E </t>
  </si>
  <si>
    <t>No datos</t>
  </si>
  <si>
    <t>Jefe de Unidad de Nivel Central de la Salud B</t>
  </si>
  <si>
    <t>Médico Jefe de Sección de Departamento G-5</t>
  </si>
  <si>
    <t>Procurador Director</t>
  </si>
  <si>
    <t>Supervisor Médico Regional</t>
  </si>
  <si>
    <t>Psicólogo Clínico 2</t>
  </si>
  <si>
    <t>Profesional Licenciado de la Salud 3B</t>
  </si>
  <si>
    <t>Procurador B</t>
  </si>
  <si>
    <t>Subdirector General de Egresos</t>
  </si>
  <si>
    <t>Médico Especialista G-2</t>
  </si>
  <si>
    <t>Gerente de Ingresos Sentencia</t>
  </si>
  <si>
    <t>Profesional Licenciado de la Salud 3D</t>
  </si>
  <si>
    <t>Profesional Licenciado de la Salud 2F</t>
  </si>
  <si>
    <t>Profesional Licenciado de la Salud 3F</t>
  </si>
  <si>
    <t>Médico Veteinario 2</t>
  </si>
  <si>
    <t>Médico Jefe G-3</t>
  </si>
  <si>
    <t>Director de Departamento o Programa G-7</t>
  </si>
  <si>
    <t>Profesional Licenciado de la Salud 2D</t>
  </si>
  <si>
    <t>Jefe de Ingresos 3 Sentencia</t>
  </si>
  <si>
    <t>Profesional Jefe de Servicio Civil 1 Sentencia</t>
  </si>
  <si>
    <t>Odontólogo 3</t>
  </si>
  <si>
    <t>Profesional Jefe de Servicio Civil 2 Sentencia</t>
  </si>
  <si>
    <t xml:space="preserve">Gerente de Ingresos </t>
  </si>
  <si>
    <t>Profesional Licenciado de la Salud 3C</t>
  </si>
  <si>
    <t>Odontólogo 2</t>
  </si>
  <si>
    <t>Gerente de Egresos</t>
  </si>
  <si>
    <t>Jefe de Ingresos 2 Sentencia</t>
  </si>
  <si>
    <t>Jefe de Ingresos 1 Sentencia</t>
  </si>
  <si>
    <t>Profesional de Ingresos 3 Sentencia</t>
  </si>
  <si>
    <t>Médico Asistente General G-1</t>
  </si>
  <si>
    <t>Profesional de Servicio Civil 3 Sentencia</t>
  </si>
  <si>
    <t>Profesional de Ingresos 2 Sentencia</t>
  </si>
  <si>
    <t>Profesional Licenciado de la Salud 1F</t>
  </si>
  <si>
    <t>Profesional de Servicio Civil 2 Sentencia</t>
  </si>
  <si>
    <t>Profesional de Servicio Civil 1B Sentencia</t>
  </si>
  <si>
    <t xml:space="preserve">Jefe de Ingresos 3 </t>
  </si>
  <si>
    <t>Psicólogo Clínico 1</t>
  </si>
  <si>
    <t>Profesional Jefe de Informática 3</t>
  </si>
  <si>
    <t>Médico Veteinario 1</t>
  </si>
  <si>
    <t>Profesional Licenciado de la Salud 2B</t>
  </si>
  <si>
    <t>Enfermera 2</t>
  </si>
  <si>
    <t>Jefe de Ingresos 2</t>
  </si>
  <si>
    <t>Profesional Jefe de Informática 2</t>
  </si>
  <si>
    <t>Profesional Licenciado de la Salud 2C</t>
  </si>
  <si>
    <t>Odontólogo 1</t>
  </si>
  <si>
    <t>Profesional Licenciado de la Salud 1D</t>
  </si>
  <si>
    <t>Profesional Jefe en Informática 1 A</t>
  </si>
  <si>
    <t>Director Artistico de Servicio Civil 1 (Artista)</t>
  </si>
  <si>
    <t>Profesional de Ingresos 1 A Sentencia</t>
  </si>
  <si>
    <t xml:space="preserve">Jefe de Ingresos 1 </t>
  </si>
  <si>
    <t>Enfermera 3</t>
  </si>
  <si>
    <t>Profesional Jefe en Informática 1 B</t>
  </si>
  <si>
    <t>Profesional Licenciado de la Salud 2 A</t>
  </si>
  <si>
    <t xml:space="preserve">Profesional Jefe de Servicio Civil 1 </t>
  </si>
  <si>
    <t>Farmacéutico 1 F-1</t>
  </si>
  <si>
    <t>Estadístico de Servicio Civil 3</t>
  </si>
  <si>
    <t>Profesional en Informática 3</t>
  </si>
  <si>
    <t>Microbiólogo 1</t>
  </si>
  <si>
    <t>Enfermera 1</t>
  </si>
  <si>
    <t xml:space="preserve">Profesional de Ingresos 3 </t>
  </si>
  <si>
    <t>Profesional de Servicio Civil 3</t>
  </si>
  <si>
    <t>Profesional Licenciado de la Salud 1B</t>
  </si>
  <si>
    <t>Profesional de Servicio Civil 1A Sentencia</t>
  </si>
  <si>
    <t>Profesional en Informática 2</t>
  </si>
  <si>
    <t>Profesional de la Presidencia de la República 2</t>
  </si>
  <si>
    <t>Profesional Licenciado de la Salud 1 A</t>
  </si>
  <si>
    <t>Profesional Licenciado de la Salud 1 C</t>
  </si>
  <si>
    <t xml:space="preserve">Profesional de Servicio Civil 2 </t>
  </si>
  <si>
    <t>Artista Interpretativo de Servicio Civil 3 (Artista Consolidado)</t>
  </si>
  <si>
    <t>Artista Creativo de Servicio Civil (Artista Emérito)</t>
  </si>
  <si>
    <t>Director Artistico de Servicio Civil 1 (Artista Consolidado)</t>
  </si>
  <si>
    <t>Profesional Bachiller Jefe 1</t>
  </si>
  <si>
    <t>Profesional Bachiller Jefe 2</t>
  </si>
  <si>
    <t>Artista Interpretativo de Servicio Civil 3 (Artista Emérito)</t>
  </si>
  <si>
    <t>Profesional de la Presidencia de la República 3</t>
  </si>
  <si>
    <t>Productor Artístico de Servicio Civil (Artista Emérito)</t>
  </si>
  <si>
    <t>Nutricionista 1</t>
  </si>
  <si>
    <t>Director Artístico de Servicio Civil 1 (Artista Posicionado)</t>
  </si>
  <si>
    <t>Artista Interpretativo de Servicio Civil 2 (Artista Emérito)</t>
  </si>
  <si>
    <t>Enfermera 1 Bachiller</t>
  </si>
  <si>
    <t>Profesional de la Presidencia de la República 1B</t>
  </si>
  <si>
    <t>Artista Interpretativo de Serviico Civil 1 (Artista Emérito)</t>
  </si>
  <si>
    <t>Profesional de Egresos 1 A</t>
  </si>
  <si>
    <t>Registrador de Registro Nacional</t>
  </si>
  <si>
    <t>Estadístico de Servicio Civil 2</t>
  </si>
  <si>
    <t>Profesional en Informática 1A</t>
  </si>
  <si>
    <t>Profesional de Servicio Civil 1A</t>
  </si>
  <si>
    <t>Técnico en Informática Tributaria</t>
  </si>
  <si>
    <t>Programador de Computador 3</t>
  </si>
  <si>
    <t>Operador de Computador 3</t>
  </si>
  <si>
    <t>Artista Interpretativo de Servicio Civil 2 (Artista Consolidado)</t>
  </si>
  <si>
    <t>Técnico en Artes Gráficas Grupo D</t>
  </si>
  <si>
    <t>Técnico en Informática 4</t>
  </si>
  <si>
    <t>Encargado de Procesos Técnicos 2</t>
  </si>
  <si>
    <t>Productor Artístico de Servicio Civil (Artista Consolidado)</t>
  </si>
  <si>
    <t>Profesional de la Presidencia de la República 1A</t>
  </si>
  <si>
    <t>Coordinador de Artes Gráficas</t>
  </si>
  <si>
    <t>programador de Computador 2</t>
  </si>
  <si>
    <t>Artista Interpretativo de Servicio Civil 1 (Artista Consolidado)</t>
  </si>
  <si>
    <t>Técnico en Informática Servicio Civil 2</t>
  </si>
  <si>
    <t>Productor Artístico de Servicio Civil (Artista Posicionado)</t>
  </si>
  <si>
    <t>Técnico en Informática MEIC</t>
  </si>
  <si>
    <t>Artista Interpretativo de Serviico Civil 3 (Artista Posicionado)</t>
  </si>
  <si>
    <t>Operador de Computador 2</t>
  </si>
  <si>
    <t>Programador de Computador 1</t>
  </si>
  <si>
    <t>Técnico de Egresos</t>
  </si>
  <si>
    <t>Artista Interpretativo de Servicio Civil 2 (Artista Posicionado)</t>
  </si>
  <si>
    <t>Técnico en Informática de la Contabilidad Nacional</t>
  </si>
  <si>
    <t>Operador de Computador 1</t>
  </si>
  <si>
    <t>Técnico Informático</t>
  </si>
  <si>
    <t>Técnico en Informática 3</t>
  </si>
  <si>
    <t>Adminitrador 1</t>
  </si>
  <si>
    <t>Productor Artístico de Servicio Civil (Artista Acrecentante)</t>
  </si>
  <si>
    <t>Técnico en Artes Gráficas Grupo C</t>
  </si>
  <si>
    <t>Adminitrador 3</t>
  </si>
  <si>
    <t>Técnico de la Presidencia de la República</t>
  </si>
  <si>
    <t>Encargado de Procesos Técnicos 1</t>
  </si>
  <si>
    <t>Técnico de Servicio Civil 3</t>
  </si>
  <si>
    <t>Técnico en Informática de DINADECO</t>
  </si>
  <si>
    <t>Técnico en Artes Gráficas Grupo B</t>
  </si>
  <si>
    <t>Técnico en Informática 2</t>
  </si>
  <si>
    <t>Artista Interpretativo de Servicio Civil 1 (Artista Posicionado)</t>
  </si>
  <si>
    <t>Técnico en Artes Gráficas Grupo A</t>
  </si>
  <si>
    <t>Auxiliar en Enfermería</t>
  </si>
  <si>
    <t>Trabajador Calificado de Servicio Civil 3</t>
  </si>
  <si>
    <t>Operario de Proceso</t>
  </si>
  <si>
    <t>Oficial de Seguridad de Servicio Civil 2</t>
  </si>
  <si>
    <t>Técnico en Informática 1</t>
  </si>
  <si>
    <t>Secretario de Servicio Civil 2</t>
  </si>
  <si>
    <t>Cocinero de la Presidencia de la República</t>
  </si>
  <si>
    <t>Oficial de Seguridad de Servicio Civil 1</t>
  </si>
  <si>
    <t>Técnico de Servicio Civil 2</t>
  </si>
  <si>
    <t>Técnico de Servicio Civil 1</t>
  </si>
  <si>
    <t>Operador de maquinaria de Servicio Civil 2</t>
  </si>
  <si>
    <t>Trabajador Calificado de Servicio Civil 2</t>
  </si>
  <si>
    <t>Artista Interpretativo de Servicio Civil 1 (Artista Acrecentante)</t>
  </si>
  <si>
    <t>Secretario de Servicio Civil 1</t>
  </si>
  <si>
    <t>Asistente de Producción Artística de Servicio Civil 1 (Artista Consolidado)</t>
  </si>
  <si>
    <t>Encargado de cocina</t>
  </si>
  <si>
    <t>Conductor de Servicio Civil 2</t>
  </si>
  <si>
    <t>Misceláneo de Servicio Civil 2</t>
  </si>
  <si>
    <t>Operador de maquinaria de Servicio Civil 1</t>
  </si>
  <si>
    <t>Oficinista de Servicio Civil 2</t>
  </si>
  <si>
    <t>Asistente de Producción Artística de Servicio Civil 1 (Artista posicionado)</t>
  </si>
  <si>
    <t>Trabajador de Artes Gráficas 5</t>
  </si>
  <si>
    <t>Conductor de Servicio Civil 1</t>
  </si>
  <si>
    <t>Asistente de Servicios de Educación Especial</t>
  </si>
  <si>
    <t>Trabajador de Artes Gráficas 3</t>
  </si>
  <si>
    <t>Oficinista de Servicio Civil 1</t>
  </si>
  <si>
    <t>Trabajador Calificado de Servicio Civil 1</t>
  </si>
  <si>
    <t>Auxiliar de vigilancia de Centro Educativo</t>
  </si>
  <si>
    <t>Artista Interpretativo de Servicio Civil 1 (Iniciativo)</t>
  </si>
  <si>
    <t>Misceláneo de Servicio Civil 1</t>
  </si>
  <si>
    <t>Jefe de Artes Gráficas</t>
  </si>
  <si>
    <t>Asistente de Producción Artística de Servicio Civil 1 (Artista Acrecentante)</t>
  </si>
  <si>
    <t>Asistente de Producción Artística de Servicio Civil 1 (Artista Iniciativo)</t>
  </si>
  <si>
    <t>Diferencia anual colones</t>
  </si>
  <si>
    <t>% Variación</t>
  </si>
  <si>
    <t>Clase de Puesto</t>
  </si>
  <si>
    <t>Director de Liceo Laboratorio</t>
  </si>
  <si>
    <t>Director Regional en Educación Indígena</t>
  </si>
  <si>
    <t xml:space="preserve">Jefe Técnico de Educación 2 </t>
  </si>
  <si>
    <t>Director de Liceo Bilingüe 2</t>
  </si>
  <si>
    <t xml:space="preserve">Jefe Técnico de Educación 1 </t>
  </si>
  <si>
    <t>Jefe Técnico en Educación  Indígena 1</t>
  </si>
  <si>
    <t>Director Instituto  Profesional de  Educación Comunitaria (IPEC)</t>
  </si>
  <si>
    <t>Jefe Técnico en Educación  Indígena 2</t>
  </si>
  <si>
    <t>Director de Liceo Bilingüe 3</t>
  </si>
  <si>
    <t>Director de Liceo Bilingüe 1</t>
  </si>
  <si>
    <t>Asesor Nacional</t>
  </si>
  <si>
    <t xml:space="preserve">Director de Enseñanza Especial 3 </t>
  </si>
  <si>
    <t>Director de Enseñanza General Básica en Educación Indígena 3, I y II Ciclo</t>
  </si>
  <si>
    <t xml:space="preserve">Director de Enseñanza Especial 4 </t>
  </si>
  <si>
    <t>Supervisor Educación Indígena</t>
  </si>
  <si>
    <t xml:space="preserve">Director de Enseñanza Especial 2 </t>
  </si>
  <si>
    <t>Técnico en Administración Educativa 1</t>
  </si>
  <si>
    <t>Asesor Nacional en Educación Indígena</t>
  </si>
  <si>
    <t>Director de Enseñanza General Básica en Educación Indígena 2, I  y II Ciclo</t>
  </si>
  <si>
    <t xml:space="preserve">Asesor Regional </t>
  </si>
  <si>
    <t>Profesor de Enseñanza Técnico Profesional (Liceo Laboratorio)</t>
  </si>
  <si>
    <t>Orientador 2</t>
  </si>
  <si>
    <t>Profesor de Escuela Laboratorio (Enseñanza Preescolar o I y II Ciclos)</t>
  </si>
  <si>
    <t xml:space="preserve">Profesor de Enseñanza Técnico Profesional en Idioma Inglés (III y IV Ciclos, Enseñanza Especial y Escuela Laboratorio) </t>
  </si>
  <si>
    <t>Asesor Regional en Educación Indígena</t>
  </si>
  <si>
    <t>Profesor de Enseñanza Unidocente (I y II Ciclos)</t>
  </si>
  <si>
    <t>Asistente de Dirección Centro Educativo 2</t>
  </si>
  <si>
    <t xml:space="preserve">Profesor de Enseñanza Media Bilingüe </t>
  </si>
  <si>
    <t xml:space="preserve">Profesor de Enseñanza Especial </t>
  </si>
  <si>
    <t>Asistente de Dirección Centro Educativo 1</t>
  </si>
  <si>
    <t xml:space="preserve">Profesor de Liceo Laboratorio </t>
  </si>
  <si>
    <t>Asistente de Asesoría Y Supervisión</t>
  </si>
  <si>
    <t>Asistente de Dirección Escolar</t>
  </si>
  <si>
    <t>Orientador 1</t>
  </si>
  <si>
    <t>Profesor de Idioma Extranjero (I y II ciclos)</t>
  </si>
  <si>
    <t>Profesor de Enseñanza Unidocente en Educación Indígena I y II Ciclo</t>
  </si>
  <si>
    <t xml:space="preserve">Profesor de Enseñanza Técnico Profesional (Enseñanza Preescolar, o, I y II ciclos) </t>
  </si>
  <si>
    <t xml:space="preserve">Profesor de Enseñanza General Básica 1 (I y II ciclos) </t>
  </si>
  <si>
    <t>Profesor de Enseñanza Preescolar (G. de E)</t>
  </si>
  <si>
    <t xml:space="preserve">Profesor de Enseñanza Especial en Educación Indígena </t>
  </si>
  <si>
    <t>Profesor de Enseñanza Técnico Profecional Bilingüe (III Ciclo, Educación Diversificada o Enseñanza especial)</t>
  </si>
  <si>
    <t xml:space="preserve">Asistente de Dirección de Enseñanza Especial </t>
  </si>
  <si>
    <t>Asistente de Asesoría y Supervisión en Educación Indígena</t>
  </si>
  <si>
    <t>Bibliotecólogo de Centro Educativo 2</t>
  </si>
  <si>
    <t>Asistente de Dirección de Centro Educativo en Educación Indígena 1</t>
  </si>
  <si>
    <t>Bibliotecólogo de Centro Educativo 1</t>
  </si>
  <si>
    <t>Profesor de Enseñanza Técnico Profesional en Educación Indígena I y II Ciclo o Enseñanza Preescolar</t>
  </si>
  <si>
    <t>Profesor de Enseñanza Media  en Educación Indígena</t>
  </si>
  <si>
    <t xml:space="preserve">Director de Enseñanza Especial 1 </t>
  </si>
  <si>
    <t xml:space="preserve">Profesor de Idioma Extranjero en Educación Indígena I y II Ciclos </t>
  </si>
  <si>
    <t xml:space="preserve">Profesor de Enseñanza Técnico Profesional (III y IV Ciclos, Enseñanza Especial y Escuela Laboratorio) </t>
  </si>
  <si>
    <t xml:space="preserve">Profesor de Enseñanza General Básica en Educación Indígena I y II Ciclo </t>
  </si>
  <si>
    <t>Orientador en Educación Indígena 1</t>
  </si>
  <si>
    <t>Profesor de Enseñanza Preescolar en Educación Indígena (G. de E.)</t>
  </si>
  <si>
    <t>Auxiliar Administrativo en Educación  Indígena</t>
  </si>
  <si>
    <t>Bibliotecólogo Centro Educativo en Educación Indígena 1</t>
  </si>
  <si>
    <t>Profesor de Enseñanza Técnico Profesional en  Educación Indígena (III y IV Ciclos)</t>
  </si>
  <si>
    <t>Técnico en Administración Educativa 2</t>
  </si>
  <si>
    <t>El promedio del salario total de las clases de puesto del Título II, los montos oscilan entre ¢ 420.303 para la clase Profesor de Enseñanza Técnico Profesional en Educación Indígena (III y IV ciclos) y ¢2.365.848 para la clase Subdirector de Educación.</t>
  </si>
  <si>
    <r>
      <t xml:space="preserve">Dirección General de Servicio Civil
</t>
    </r>
    <r>
      <rPr>
        <b/>
        <sz val="10"/>
        <rFont val="Verdana"/>
        <family val="2"/>
      </rPr>
      <t xml:space="preserve">Títulos I y IV
Salario total promedio por Clases de Puesto
</t>
    </r>
    <r>
      <rPr>
        <b/>
        <sz val="8"/>
        <rFont val="Verdana"/>
        <family val="2"/>
      </rPr>
      <t>-Estadísticas de Empleo-</t>
    </r>
  </si>
  <si>
    <t>Cuadro N.23</t>
  </si>
  <si>
    <t>Salario Promedio</t>
  </si>
  <si>
    <r>
      <t xml:space="preserve">Dirección General de Servicio Civil
</t>
    </r>
    <r>
      <rPr>
        <b/>
        <sz val="10"/>
        <rFont val="Verdana"/>
        <family val="2"/>
      </rPr>
      <t xml:space="preserve">Título II
Salario total promedio por Clases de Puesto
</t>
    </r>
    <r>
      <rPr>
        <b/>
        <sz val="8"/>
        <rFont val="Verdana"/>
        <family val="2"/>
      </rPr>
      <t>-Estadísticas de Empleo-</t>
    </r>
  </si>
  <si>
    <t>Cuadro N.24</t>
  </si>
  <si>
    <t>Salario total promedio por clase de puesto Título II</t>
  </si>
  <si>
    <t>Capacitación 2020</t>
  </si>
  <si>
    <t>Presupuesto</t>
  </si>
  <si>
    <t>Ejecución</t>
  </si>
  <si>
    <t>% Ejecución</t>
  </si>
  <si>
    <t>Ministerio de Cultura y Juventud -Teatro Nacional</t>
  </si>
  <si>
    <t xml:space="preserve">Agencia de Protección de Datos de los Habitantes  </t>
  </si>
  <si>
    <t>Ministerio de Cultura y Juventud -Teatro Melico Salazar</t>
  </si>
  <si>
    <t>No cuentan con recursos presupuestarios destinados a capacitación</t>
  </si>
  <si>
    <t xml:space="preserve">Sistema Nacional de Áreas de Conservación </t>
  </si>
  <si>
    <t xml:space="preserve">Ministerio de Cultura y Juventud - Museo Nacional </t>
  </si>
  <si>
    <t xml:space="preserve">Dirección Nacional de Notariado </t>
  </si>
  <si>
    <t>Ministerio de Cultura y Juventud</t>
  </si>
  <si>
    <t xml:space="preserve">Consejo Nacional de Vialidad </t>
  </si>
  <si>
    <t>Ministerio de Agricultura y Ganadería</t>
  </si>
  <si>
    <t>Ministerio de Ciencia, Tecnología y Telecomunicaciones</t>
  </si>
  <si>
    <t xml:space="preserve">Consejo de Transporte Público </t>
  </si>
  <si>
    <t>Ministerio de Agricultura (DNEA)</t>
  </si>
  <si>
    <t>Ministerio de Cultura y Juventud- Dirección General de Archivo Nacional</t>
  </si>
  <si>
    <t>Dirección Nacional de CEN-CINAI</t>
  </si>
  <si>
    <t>Ministerio de Obras Públicas y Transportes</t>
  </si>
  <si>
    <t>Ministerio de Agricultura y Ganadería (SFE)</t>
  </si>
  <si>
    <t xml:space="preserve">Consejo Nacional de Personas con Discapacidad </t>
  </si>
  <si>
    <t xml:space="preserve">Comisión Nacional de Prevención de Riesgos y Atención de Emergencias </t>
  </si>
  <si>
    <t xml:space="preserve">Ministerio de Cultura- Sistema Nacional de Educación Musical </t>
  </si>
  <si>
    <t>Ministerio de Cultura-Centro Nacional de la Música</t>
  </si>
  <si>
    <t xml:space="preserve">Ministerio de Cultura- Consejo Persona Joven </t>
  </si>
  <si>
    <t xml:space="preserve">Dirección General de Aviación Civil </t>
  </si>
  <si>
    <t xml:space="preserve">Ministerio de Economía, Industria y Comercio </t>
  </si>
  <si>
    <t xml:space="preserve">Consejo de Seguridad Vial </t>
  </si>
  <si>
    <t xml:space="preserve">Ministerio de Trabajo y Seguridad Social </t>
  </si>
  <si>
    <t xml:space="preserve">Dirección General de Migración y Extranjería </t>
  </si>
  <si>
    <t xml:space="preserve">Ministerio de Economía, Industria y Comercio-Laboratorio Costarricense de Metrología </t>
  </si>
  <si>
    <t>Ministerio de Agricultura y Ganadería (SENASA)</t>
  </si>
  <si>
    <t xml:space="preserve">Ministerio de Vivienda y Asentamientos Humanos </t>
  </si>
  <si>
    <t xml:space="preserve">Instituto Costarricense sobre Drogas </t>
  </si>
  <si>
    <t xml:space="preserve">Dirección Nacional de Desarrollo de la Comunidad </t>
  </si>
  <si>
    <t xml:space="preserve">Escuela de Capacitación Penitenciaria </t>
  </si>
  <si>
    <t xml:space="preserve">Tribunal de Servicio Civil </t>
  </si>
  <si>
    <t>Total Colones</t>
  </si>
  <si>
    <t>Presupuesto destinado a capacitación según institución y su porcentaje de ejecución</t>
  </si>
  <si>
    <r>
      <t xml:space="preserve">Dirección General de Servicio Civil
</t>
    </r>
    <r>
      <rPr>
        <b/>
        <sz val="10"/>
        <rFont val="Verdana"/>
        <family val="2"/>
      </rPr>
      <t xml:space="preserve">Títulos I,II, III y IV
Presupuesto institucional y su ejecución en capacitación 
</t>
    </r>
    <r>
      <rPr>
        <b/>
        <sz val="8"/>
        <rFont val="Verdana"/>
        <family val="2"/>
      </rPr>
      <t>-Estadísticas de Empleo-</t>
    </r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</si>
  <si>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Resultados de la Evaluación del Desempeño
</t>
    </r>
    <r>
      <rPr>
        <b/>
        <sz val="8"/>
        <rFont val="Verdana"/>
        <family val="2"/>
      </rPr>
      <t>-Datos estadísticos-</t>
    </r>
  </si>
  <si>
    <t>CATEGORÍA CUALITATIVA</t>
  </si>
  <si>
    <t>Excelente</t>
  </si>
  <si>
    <t>Muy Bueno</t>
  </si>
  <si>
    <t>Bueno</t>
  </si>
  <si>
    <t xml:space="preserve">Regular </t>
  </si>
  <si>
    <t>Deficiente</t>
  </si>
  <si>
    <t>AÑO 2018</t>
  </si>
  <si>
    <t>Distribución porcentual del resultado de la evaluación del desempeño de las personas funcionarias del (RSC) según calificación obtenida</t>
  </si>
  <si>
    <t>TITULO I,III Y IV</t>
  </si>
  <si>
    <t xml:space="preserve">Nóminas confeccionadas para personas con discapacidad </t>
  </si>
  <si>
    <r>
      <t xml:space="preserve">Dirección General de Servicio Civil
</t>
    </r>
    <r>
      <rPr>
        <b/>
        <sz val="10"/>
        <rFont val="Verdana"/>
        <family val="2"/>
      </rPr>
      <t xml:space="preserve">Título I
Cantidad de Nóminas confeccionadas personas con discapacidad
</t>
    </r>
    <r>
      <rPr>
        <b/>
        <sz val="8"/>
        <rFont val="Verdana"/>
        <family val="2"/>
      </rPr>
      <t>-Datos estadísticos-</t>
    </r>
  </si>
  <si>
    <t>Cantidad de nóminas confeccionadas para puestos del Título I del RSC reservados para personas con algún tipo de discapacidad según clase de puesto y especialidad</t>
  </si>
  <si>
    <t>Especialidad</t>
  </si>
  <si>
    <t>Labores varias de oficina</t>
  </si>
  <si>
    <t>Ingeniería Industrial</t>
  </si>
  <si>
    <t>Derecho</t>
  </si>
  <si>
    <t>Administración de Negocios</t>
  </si>
  <si>
    <t>Informática y Comunicación</t>
  </si>
  <si>
    <t>Gestiones de despido por motivo</t>
  </si>
  <si>
    <t>Cantidad de gestiones de despido tramitadas según motivo de origen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</si>
  <si>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gestiones de despido según motivo 
</t>
    </r>
    <r>
      <rPr>
        <b/>
        <sz val="8"/>
        <rFont val="Verdana"/>
        <family val="2"/>
      </rPr>
      <t>-Datos estadísticos-</t>
    </r>
  </si>
  <si>
    <t>MOTIVO</t>
  </si>
  <si>
    <t xml:space="preserve">Ausencias </t>
  </si>
  <si>
    <t>Abuso sexual</t>
  </si>
  <si>
    <t>Incumplimiento de deberes</t>
  </si>
  <si>
    <t>Actos de Corrupción</t>
  </si>
  <si>
    <t>Hurto</t>
  </si>
  <si>
    <t>Alterar y falsificar documentos</t>
  </si>
  <si>
    <t>Falta deber de probidad</t>
  </si>
  <si>
    <t>Llegadas tardías</t>
  </si>
  <si>
    <t>Actitud violenta</t>
  </si>
  <si>
    <t>Falta de requisitos</t>
  </si>
  <si>
    <t>Agresiones</t>
  </si>
  <si>
    <t>Error en Presupuesto</t>
  </si>
  <si>
    <t>Responsabilidad Administrativa</t>
  </si>
  <si>
    <t>Abandono de Trabajo</t>
  </si>
  <si>
    <t>Acoso Laboral</t>
  </si>
  <si>
    <t>Tráfico de Drogas</t>
  </si>
  <si>
    <t>Atraso en labores</t>
  </si>
  <si>
    <t>Devolución de dinero</t>
  </si>
  <si>
    <t>Mal uso de equipo</t>
  </si>
  <si>
    <t>Trabajar incapacitada</t>
  </si>
  <si>
    <t>CON LUGAR</t>
  </si>
  <si>
    <t>SIN LUGAR</t>
  </si>
  <si>
    <t>OTROS</t>
  </si>
  <si>
    <t xml:space="preserve">SIN LUGAR </t>
  </si>
  <si>
    <t>Cantidad de gestiones de despido tramitadas por institución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</si>
  <si>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gestiones de despido tramitadas por institución
</t>
    </r>
    <r>
      <rPr>
        <b/>
        <sz val="8"/>
        <rFont val="Verdana"/>
        <family val="2"/>
      </rPr>
      <t>-Datos estadísticos-</t>
    </r>
  </si>
  <si>
    <t>Teatro Popular Melico Salazar</t>
  </si>
  <si>
    <t>Consejo Nacional de Política Pública de la Persona Joven</t>
  </si>
  <si>
    <t>Observación: El dato correspondiente a la categoría "otros" refiere a: Gestiones de despido archivadas sin fallo, pendientes de fallo o en proceso de apelación en el Tribunal
Administrativo.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</si>
  <si>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Cantidad de Pluses salariales por Institución
</t>
    </r>
    <r>
      <rPr>
        <b/>
        <sz val="8"/>
        <rFont val="Verdana"/>
        <family val="2"/>
      </rPr>
      <t>-Datos estadísticos-</t>
    </r>
  </si>
  <si>
    <t>Cantidad de pluses salariales por Institución</t>
  </si>
  <si>
    <t>Institituto Costarricense sobre Drogas</t>
  </si>
  <si>
    <t>Ministerio de Ambiente y Energía (Incluye Programas)</t>
  </si>
  <si>
    <t>Minsiterio de la Presidencia</t>
  </si>
  <si>
    <t>Para este reporte de pluses no se considera el Fondo Nacional de Becas</t>
  </si>
  <si>
    <t>Para el año 2020, se incluye las instituciones fuera del Sistema INTEGRA, que no fueron referidas en el año 2019.</t>
  </si>
  <si>
    <t>Horas</t>
  </si>
  <si>
    <t>Fortalecimiento Directivo</t>
  </si>
  <si>
    <t>Capacitación Autorizada</t>
  </si>
  <si>
    <t>Totales</t>
  </si>
  <si>
    <t>Asistencia</t>
  </si>
  <si>
    <t>Participación</t>
  </si>
  <si>
    <t>Aprovechamiento</t>
  </si>
  <si>
    <t>Virtual (E-Learning)</t>
  </si>
  <si>
    <t>Auto Capacitación</t>
  </si>
  <si>
    <t>A distancia</t>
  </si>
  <si>
    <t>Mixta</t>
  </si>
  <si>
    <t>Mujeres</t>
  </si>
  <si>
    <t>Hombres</t>
  </si>
  <si>
    <t>Intersex</t>
  </si>
  <si>
    <t>Participantes</t>
  </si>
  <si>
    <t>ATC</t>
  </si>
  <si>
    <t>Artístico Ejecutor</t>
  </si>
  <si>
    <t>Otros estratos (arts. 3,4,5 ESC)</t>
  </si>
  <si>
    <t xml:space="preserve">Administrativo Docente </t>
  </si>
  <si>
    <t>Gerentes</t>
  </si>
  <si>
    <t>Profesionales</t>
  </si>
  <si>
    <t>Artística</t>
  </si>
  <si>
    <t>Técnicos Docentes</t>
  </si>
  <si>
    <t>Datos referentes a horas de capacitación según Actividad, Modalidad y Metodología</t>
  </si>
  <si>
    <t>1.Cantidad de horas de capacitación impartidas por tipo de actividad.</t>
  </si>
  <si>
    <t>2. Cantidad de horas de capacitación impartidas según Modalidad</t>
  </si>
  <si>
    <t>3. Cantidad de horas de capacitación impartidas según Estrategia Metodológica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</si>
  <si>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Datos horas de Capacitación según actividad, modalidad y Metodología
</t>
    </r>
    <r>
      <rPr>
        <b/>
        <sz val="8"/>
        <rFont val="Verdana"/>
        <family val="2"/>
      </rPr>
      <t>-Datos estadísticos-</t>
    </r>
  </si>
  <si>
    <t>1. Cantidad de participantes en actividades de capacitación  por sexo registral</t>
  </si>
  <si>
    <t>2. Cantidad de participantes en actividades de capacitación  por Estrato</t>
  </si>
  <si>
    <t>3. Cantidad de participantes en actividades de capacitación de Directivos</t>
  </si>
  <si>
    <r>
      <t xml:space="preserve">Dirección General de Servicio Civil
</t>
    </r>
    <r>
      <rPr>
        <b/>
        <sz val="10"/>
        <rFont val="Verdana"/>
        <family val="2"/>
      </rPr>
      <t xml:space="preserve">Títulos I, II, III y IV
Datos cantidad de participantes en actividades de Capacitación
</t>
    </r>
    <r>
      <rPr>
        <b/>
        <sz val="8"/>
        <rFont val="Verdana"/>
        <family val="2"/>
      </rPr>
      <t>-Datos estadísticos-</t>
    </r>
  </si>
  <si>
    <t>Cantidad de ofertas Registradas Concurso Docente</t>
  </si>
  <si>
    <r>
      <t xml:space="preserve">Dirección General de Servicio Civil
</t>
    </r>
    <r>
      <rPr>
        <b/>
        <sz val="10"/>
        <rFont val="Verdana"/>
        <family val="2"/>
      </rPr>
      <t xml:space="preserve">Título II
Cantidad de Ofertas Registradas por Clase del Concurso Docente
</t>
    </r>
    <r>
      <rPr>
        <b/>
        <sz val="8"/>
        <rFont val="Verdana"/>
        <family val="2"/>
      </rPr>
      <t>-Datos estadísticos-</t>
    </r>
  </si>
  <si>
    <t>Cantidad de ofertas registradas por Clase en el Concurso Propiamente Docente</t>
  </si>
  <si>
    <t xml:space="preserve">Profesor de Enseñanza Técnico Profesional (III y IV Ciclo O Enseñanza Especial, O Escuela Laboratorio) </t>
  </si>
  <si>
    <t xml:space="preserve">Profesor de Enseñanza Media </t>
  </si>
  <si>
    <t xml:space="preserve">Profesor de Enseñanza General Básica 1 ( I y II Ciclos) </t>
  </si>
  <si>
    <t xml:space="preserve">Profesor de Enseñanza Técn. Profesional (Enseñanza Preescolar O I y II Ciclos ) </t>
  </si>
  <si>
    <t xml:space="preserve">Profesor de Enseñanza Preescolar </t>
  </si>
  <si>
    <t xml:space="preserve">Profesor de Enseñanza Unidocente (I y II Ciclos) </t>
  </si>
  <si>
    <t xml:space="preserve">Director de Enseñanza General Básica 1 ( I y II Ciclos) </t>
  </si>
  <si>
    <t>Profesor de Idioma Extranjero ( I y II Ciclos)</t>
  </si>
  <si>
    <t xml:space="preserve">Profesor de Enseñanza Técnico Profesional Bilingüe (III Cliclo y Educación Diversificada o Enseñanza especial (G. de E) ) </t>
  </si>
  <si>
    <t>Director de Enseñanza Preescolar</t>
  </si>
  <si>
    <t xml:space="preserve">Director de Enseñanza Especial </t>
  </si>
  <si>
    <t>Profesor de Enseñanza Media Bilingüe</t>
  </si>
  <si>
    <t>Profesor de Escuela Laboratorio (Enseñanza Preescolar y I y II Ciclos)</t>
  </si>
  <si>
    <t>Profesor de Liceo Laboratorio</t>
  </si>
  <si>
    <t>No se realizó Concurso</t>
  </si>
  <si>
    <t>Cuadro N.25</t>
  </si>
  <si>
    <t>Cuadro N.26</t>
  </si>
  <si>
    <t>Cuadro N.27</t>
  </si>
  <si>
    <t>Cuadro N.28</t>
  </si>
  <si>
    <t>Cuadro N.29</t>
  </si>
  <si>
    <t>Cuadro N.30</t>
  </si>
  <si>
    <t>Cuadro N.31</t>
  </si>
  <si>
    <t>Datos referentes a cantidad de participantes en actividades de Capacitación</t>
  </si>
  <si>
    <t>Cuadro N.32</t>
  </si>
  <si>
    <t>Cuadro N.33</t>
  </si>
  <si>
    <t>Los datos corresponden a las 1.213 clases de puesto que se encuentran dentro del RSC, los restantes 674 son puestos vacantes fuera del RSC.</t>
  </si>
  <si>
    <t>DATOS SOBRE PERSONAS CON DISCAPACIDAD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</si>
</sst>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₡&quot;#,##0"/>
    <numFmt numFmtId="167" formatCode="0.0"/>
    <numFmt numFmtId="168" formatCode="&quot;₡&quot;#,##0.00"/>
    <numFmt numFmtId="169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5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2" borderId="0" xfId="0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0" fillId="2" borderId="0" xfId="0" applyFont="1" applyFill="1"/>
    <xf numFmtId="0" fontId="0" fillId="2" borderId="0" xfId="0" applyFill="1" applyAlignment="1">
      <alignment wrapText="1"/>
    </xf>
    <xf numFmtId="165" fontId="19" fillId="2" borderId="4" xfId="1" applyNumberFormat="1" applyFont="1" applyFill="1" applyBorder="1" applyAlignment="1">
      <alignment horizontal="right" vertical="center"/>
    </xf>
    <xf numFmtId="165" fontId="19" fillId="2" borderId="7" xfId="1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165" fontId="19" fillId="2" borderId="3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/>
    </xf>
    <xf numFmtId="0" fontId="0" fillId="2" borderId="14" xfId="0" applyFill="1" applyBorder="1" applyAlignment="1">
      <alignment horizontal="right" vertical="center"/>
    </xf>
    <xf numFmtId="165" fontId="20" fillId="2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10" fontId="21" fillId="2" borderId="15" xfId="0" applyNumberFormat="1" applyFont="1" applyFill="1" applyBorder="1" applyAlignment="1">
      <alignment horizontal="right"/>
    </xf>
    <xf numFmtId="165" fontId="19" fillId="2" borderId="3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0" fillId="2" borderId="14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0" fillId="2" borderId="14" xfId="0" applyFill="1" applyBorder="1" applyAlignment="1"/>
    <xf numFmtId="0" fontId="0" fillId="2" borderId="14" xfId="0" applyFill="1" applyBorder="1" applyAlignment="1">
      <alignment vertical="center"/>
    </xf>
    <xf numFmtId="165" fontId="20" fillId="2" borderId="3" xfId="1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165" fontId="21" fillId="2" borderId="14" xfId="0" applyNumberFormat="1" applyFont="1" applyFill="1" applyBorder="1" applyAlignment="1">
      <alignment horizontal="center"/>
    </xf>
    <xf numFmtId="165" fontId="20" fillId="2" borderId="14" xfId="1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0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5" fontId="19" fillId="2" borderId="7" xfId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5" fontId="19" fillId="2" borderId="0" xfId="1" applyNumberFormat="1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19" fillId="2" borderId="1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165" fontId="5" fillId="2" borderId="7" xfId="1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5" fontId="21" fillId="2" borderId="3" xfId="1" applyNumberFormat="1" applyFont="1" applyFill="1" applyBorder="1" applyAlignment="1">
      <alignment horizontal="center"/>
    </xf>
    <xf numFmtId="10" fontId="21" fillId="2" borderId="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right"/>
    </xf>
    <xf numFmtId="0" fontId="0" fillId="2" borderId="16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10" xfId="0" applyFill="1" applyBorder="1"/>
    <xf numFmtId="165" fontId="5" fillId="2" borderId="14" xfId="1" applyNumberFormat="1" applyFont="1" applyFill="1" applyBorder="1" applyAlignment="1">
      <alignment horizontal="center"/>
    </xf>
    <xf numFmtId="165" fontId="21" fillId="2" borderId="14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5" xfId="0" applyFill="1" applyBorder="1"/>
    <xf numFmtId="0" fontId="2" fillId="2" borderId="5" xfId="0" applyFont="1" applyFill="1" applyBorder="1" applyAlignment="1"/>
    <xf numFmtId="0" fontId="2" fillId="2" borderId="5" xfId="0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13" xfId="0" applyFill="1" applyBorder="1"/>
    <xf numFmtId="0" fontId="0" fillId="2" borderId="19" xfId="0" applyFill="1" applyBorder="1"/>
    <xf numFmtId="0" fontId="0" fillId="2" borderId="0" xfId="0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0" fillId="2" borderId="7" xfId="0" applyFill="1" applyBorder="1" applyAlignment="1">
      <alignment horizontal="right"/>
    </xf>
    <xf numFmtId="165" fontId="19" fillId="2" borderId="18" xfId="1" applyNumberFormat="1" applyFont="1" applyFill="1" applyBorder="1" applyAlignment="1">
      <alignment horizontal="center" vertical="center"/>
    </xf>
    <xf numFmtId="165" fontId="19" fillId="2" borderId="4" xfId="1" applyNumberFormat="1" applyFont="1" applyFill="1" applyBorder="1" applyAlignment="1">
      <alignment horizontal="center" vertical="center"/>
    </xf>
    <xf numFmtId="165" fontId="20" fillId="2" borderId="4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165" fontId="0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2" borderId="14" xfId="0" applyFill="1" applyBorder="1"/>
    <xf numFmtId="0" fontId="2" fillId="2" borderId="0" xfId="0" applyFont="1" applyFill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/>
    <xf numFmtId="165" fontId="0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Border="1"/>
    <xf numFmtId="0" fontId="2" fillId="2" borderId="0" xfId="0" applyFont="1" applyFill="1" applyBorder="1" applyAlignment="1">
      <alignment horizontal="right"/>
    </xf>
    <xf numFmtId="0" fontId="0" fillId="2" borderId="16" xfId="0" applyFill="1" applyBorder="1"/>
    <xf numFmtId="0" fontId="2" fillId="2" borderId="0" xfId="0" applyFont="1" applyFill="1"/>
    <xf numFmtId="0" fontId="21" fillId="2" borderId="0" xfId="0" applyFont="1" applyFill="1" applyAlignment="1">
      <alignment horizontal="right"/>
    </xf>
    <xf numFmtId="0" fontId="2" fillId="2" borderId="14" xfId="1" applyNumberFormat="1" applyFont="1" applyFill="1" applyBorder="1"/>
    <xf numFmtId="165" fontId="5" fillId="2" borderId="14" xfId="1" applyNumberFormat="1" applyFont="1" applyFill="1" applyBorder="1"/>
    <xf numFmtId="165" fontId="21" fillId="2" borderId="14" xfId="1" applyNumberFormat="1" applyFont="1" applyFill="1" applyBorder="1"/>
    <xf numFmtId="165" fontId="2" fillId="2" borderId="0" xfId="1" applyNumberFormat="1" applyFont="1" applyFill="1" applyBorder="1"/>
    <xf numFmtId="0" fontId="5" fillId="2" borderId="10" xfId="0" applyFont="1" applyFill="1" applyBorder="1"/>
    <xf numFmtId="165" fontId="0" fillId="2" borderId="13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vertical="top" wrapText="1"/>
    </xf>
    <xf numFmtId="0" fontId="2" fillId="2" borderId="14" xfId="0" applyFont="1" applyFill="1" applyBorder="1"/>
    <xf numFmtId="0" fontId="2" fillId="2" borderId="14" xfId="1" applyNumberFormat="1" applyFont="1" applyFill="1" applyBorder="1" applyAlignment="1">
      <alignment horizontal="center"/>
    </xf>
    <xf numFmtId="165" fontId="2" fillId="2" borderId="3" xfId="1" applyNumberFormat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wrapText="1"/>
    </xf>
    <xf numFmtId="0" fontId="6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left"/>
    </xf>
    <xf numFmtId="0" fontId="6" fillId="0" borderId="14" xfId="0" applyFont="1" applyFill="1" applyBorder="1"/>
    <xf numFmtId="0" fontId="6" fillId="0" borderId="14" xfId="0" applyFont="1" applyFill="1" applyBorder="1" applyAlignment="1">
      <alignment wrapText="1"/>
    </xf>
    <xf numFmtId="0" fontId="0" fillId="2" borderId="14" xfId="0" applyFont="1" applyFill="1" applyBorder="1"/>
    <xf numFmtId="0" fontId="21" fillId="2" borderId="0" xfId="0" applyFont="1" applyFill="1"/>
    <xf numFmtId="0" fontId="0" fillId="2" borderId="0" xfId="0" applyFont="1" applyFill="1"/>
    <xf numFmtId="0" fontId="0" fillId="2" borderId="1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8" fillId="3" borderId="23" xfId="0" applyFont="1" applyFill="1" applyBorder="1" applyAlignment="1"/>
    <xf numFmtId="0" fontId="18" fillId="3" borderId="24" xfId="0" applyFont="1" applyFill="1" applyBorder="1" applyAlignment="1"/>
    <xf numFmtId="0" fontId="18" fillId="3" borderId="25" xfId="0" applyFont="1" applyFill="1" applyBorder="1" applyAlignment="1"/>
    <xf numFmtId="0" fontId="23" fillId="5" borderId="20" xfId="2" applyFill="1" applyBorder="1" applyAlignment="1" applyProtection="1">
      <alignment horizontal="center"/>
    </xf>
    <xf numFmtId="0" fontId="23" fillId="5" borderId="20" xfId="2" applyFill="1" applyBorder="1" applyAlignment="1" applyProtection="1"/>
    <xf numFmtId="0" fontId="23" fillId="5" borderId="20" xfId="2" applyFill="1" applyBorder="1" applyAlignment="1" applyProtection="1">
      <alignment horizontal="right"/>
    </xf>
    <xf numFmtId="165" fontId="5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23" fillId="6" borderId="20" xfId="2" applyFill="1" applyBorder="1" applyAlignment="1" applyProtection="1">
      <alignment horizontal="center"/>
    </xf>
    <xf numFmtId="0" fontId="23" fillId="7" borderId="20" xfId="2" applyFill="1" applyBorder="1" applyAlignment="1" applyProtection="1">
      <alignment horizontal="center"/>
    </xf>
    <xf numFmtId="0" fontId="18" fillId="2" borderId="2" xfId="0" applyFont="1" applyFill="1" applyBorder="1" applyAlignment="1">
      <alignment horizontal="left"/>
    </xf>
    <xf numFmtId="0" fontId="23" fillId="7" borderId="20" xfId="2" applyFill="1" applyBorder="1" applyAlignment="1" applyProtection="1"/>
    <xf numFmtId="0" fontId="22" fillId="2" borderId="0" xfId="0" applyFont="1" applyFill="1" applyBorder="1"/>
    <xf numFmtId="0" fontId="23" fillId="2" borderId="0" xfId="2" applyFill="1" applyBorder="1" applyAlignment="1" applyProtection="1">
      <alignment horizontal="center"/>
    </xf>
    <xf numFmtId="0" fontId="22" fillId="3" borderId="20" xfId="0" applyFont="1" applyFill="1" applyBorder="1"/>
    <xf numFmtId="0" fontId="2" fillId="2" borderId="0" xfId="0" applyFont="1" applyFill="1" applyAlignment="1">
      <alignment horizontal="center"/>
    </xf>
    <xf numFmtId="0" fontId="24" fillId="0" borderId="14" xfId="0" applyFont="1" applyBorder="1"/>
    <xf numFmtId="0" fontId="0" fillId="0" borderId="14" xfId="0" applyFont="1" applyBorder="1" applyAlignment="1">
      <alignment wrapText="1"/>
    </xf>
    <xf numFmtId="0" fontId="0" fillId="0" borderId="14" xfId="0" applyFont="1" applyBorder="1"/>
    <xf numFmtId="0" fontId="24" fillId="0" borderId="14" xfId="0" applyFont="1" applyBorder="1" applyAlignment="1">
      <alignment horizontal="center"/>
    </xf>
    <xf numFmtId="165" fontId="19" fillId="2" borderId="14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0" fillId="0" borderId="10" xfId="0" applyFont="1" applyBorder="1" applyAlignment="1">
      <alignment vertical="top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/>
    <xf numFmtId="166" fontId="26" fillId="2" borderId="0" xfId="0" applyNumberFormat="1" applyFont="1" applyFill="1" applyBorder="1" applyAlignment="1">
      <alignment horizontal="center" vertical="top" shrinkToFit="1"/>
    </xf>
    <xf numFmtId="166" fontId="26" fillId="2" borderId="0" xfId="0" applyNumberFormat="1" applyFont="1" applyFill="1" applyBorder="1" applyAlignment="1">
      <alignment horizontal="center" shrinkToFit="1"/>
    </xf>
    <xf numFmtId="166" fontId="26" fillId="2" borderId="14" xfId="0" applyNumberFormat="1" applyFont="1" applyFill="1" applyBorder="1" applyAlignment="1">
      <alignment horizontal="center" vertical="top" shrinkToFit="1"/>
    </xf>
    <xf numFmtId="166" fontId="26" fillId="2" borderId="14" xfId="0" applyNumberFormat="1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0" fillId="2" borderId="14" xfId="0" applyNumberFormat="1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2" fillId="2" borderId="3" xfId="0" applyFont="1" applyFill="1" applyBorder="1"/>
    <xf numFmtId="0" fontId="6" fillId="2" borderId="3" xfId="0" applyFont="1" applyFill="1" applyBorder="1" applyAlignment="1">
      <alignment horizontal="left" vertical="top" wrapText="1"/>
    </xf>
    <xf numFmtId="166" fontId="26" fillId="2" borderId="3" xfId="0" applyNumberFormat="1" applyFont="1" applyFill="1" applyBorder="1" applyAlignment="1">
      <alignment horizontal="center" vertical="top" shrinkToFit="1"/>
    </xf>
    <xf numFmtId="166" fontId="26" fillId="2" borderId="3" xfId="0" applyNumberFormat="1" applyFont="1" applyFill="1" applyBorder="1" applyAlignment="1">
      <alignment horizontal="center" shrinkToFit="1"/>
    </xf>
    <xf numFmtId="166" fontId="0" fillId="2" borderId="3" xfId="0" applyNumberForma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center" wrapText="1"/>
    </xf>
    <xf numFmtId="166" fontId="26" fillId="2" borderId="0" xfId="0" applyNumberFormat="1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top" wrapText="1"/>
    </xf>
    <xf numFmtId="2" fontId="0" fillId="2" borderId="14" xfId="0" applyNumberFormat="1" applyFill="1" applyBorder="1" applyAlignment="1">
      <alignment horizontal="center"/>
    </xf>
    <xf numFmtId="166" fontId="26" fillId="2" borderId="14" xfId="0" applyNumberFormat="1" applyFont="1" applyFill="1" applyBorder="1" applyAlignment="1">
      <alignment horizontal="center" vertical="center" shrinkToFit="1"/>
    </xf>
    <xf numFmtId="166" fontId="0" fillId="2" borderId="14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>
      <alignment horizontal="justify" vertical="top" wrapText="1"/>
    </xf>
    <xf numFmtId="10" fontId="6" fillId="2" borderId="0" xfId="5" applyNumberFormat="1" applyFont="1" applyFill="1" applyBorder="1" applyAlignment="1" applyProtection="1">
      <alignment horizontal="center" vertical="center" wrapText="1"/>
    </xf>
    <xf numFmtId="10" fontId="6" fillId="2" borderId="0" xfId="5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168" fontId="24" fillId="2" borderId="0" xfId="0" applyNumberFormat="1" applyFont="1" applyFill="1" applyBorder="1" applyAlignment="1" applyProtection="1">
      <alignment horizontal="center" wrapText="1"/>
      <protection locked="0"/>
    </xf>
    <xf numFmtId="168" fontId="27" fillId="2" borderId="0" xfId="4" applyNumberFormat="1" applyFont="1" applyFill="1" applyBorder="1" applyAlignment="1" applyProtection="1">
      <alignment horizontal="left" wrapText="1"/>
      <protection locked="0"/>
    </xf>
    <xf numFmtId="10" fontId="27" fillId="2" borderId="0" xfId="5" applyNumberFormat="1" applyFont="1" applyFill="1" applyBorder="1" applyAlignment="1" applyProtection="1">
      <alignment horizontal="center" wrapText="1"/>
    </xf>
    <xf numFmtId="9" fontId="27" fillId="2" borderId="0" xfId="1" applyFont="1" applyFill="1" applyBorder="1" applyAlignment="1" applyProtection="1">
      <alignment horizontal="center" wrapText="1"/>
    </xf>
    <xf numFmtId="9" fontId="0" fillId="2" borderId="0" xfId="1" applyFont="1" applyFill="1" applyAlignment="1"/>
    <xf numFmtId="0" fontId="24" fillId="2" borderId="0" xfId="0" applyFont="1" applyFill="1" applyBorder="1" applyAlignment="1"/>
    <xf numFmtId="168" fontId="6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9" fontId="10" fillId="2" borderId="0" xfId="1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wrapText="1"/>
    </xf>
    <xf numFmtId="0" fontId="6" fillId="2" borderId="16" xfId="0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justify" vertical="top" wrapText="1"/>
    </xf>
    <xf numFmtId="0" fontId="0" fillId="2" borderId="14" xfId="0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0" fillId="2" borderId="14" xfId="0" applyFont="1" applyFill="1" applyBorder="1" applyAlignment="1">
      <alignment wrapText="1"/>
    </xf>
    <xf numFmtId="164" fontId="0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3" applyNumberFormat="1" applyFont="1" applyFill="1" applyBorder="1" applyAlignment="1" applyProtection="1">
      <alignment horizontal="right" vertical="center" wrapText="1"/>
      <protection locked="0"/>
    </xf>
    <xf numFmtId="10" fontId="6" fillId="2" borderId="16" xfId="5" applyNumberFormat="1" applyFont="1" applyFill="1" applyBorder="1" applyAlignment="1" applyProtection="1">
      <alignment horizontal="center" vertical="center" wrapText="1"/>
    </xf>
    <xf numFmtId="164" fontId="0" fillId="2" borderId="14" xfId="3" applyNumberFormat="1" applyFont="1" applyFill="1" applyBorder="1" applyAlignment="1" applyProtection="1">
      <alignment horizontal="center" vertical="center" wrapText="1"/>
      <protection locked="0"/>
    </xf>
    <xf numFmtId="164" fontId="6" fillId="2" borderId="14" xfId="3" applyNumberFormat="1" applyFont="1" applyFill="1" applyBorder="1" applyAlignment="1" applyProtection="1">
      <alignment horizontal="left" vertical="center" wrapText="1"/>
      <protection locked="0"/>
    </xf>
    <xf numFmtId="10" fontId="6" fillId="2" borderId="14" xfId="5" applyNumberFormat="1" applyFont="1" applyFill="1" applyBorder="1" applyAlignment="1" applyProtection="1">
      <alignment horizontal="center" vertical="center" wrapText="1"/>
    </xf>
    <xf numFmtId="164" fontId="0" fillId="2" borderId="14" xfId="3" applyNumberFormat="1" applyFont="1" applyFill="1" applyBorder="1" applyAlignment="1" applyProtection="1">
      <alignment horizontal="center" wrapText="1"/>
      <protection locked="0"/>
    </xf>
    <xf numFmtId="164" fontId="6" fillId="2" borderId="14" xfId="3" applyNumberFormat="1" applyFont="1" applyFill="1" applyBorder="1" applyAlignment="1" applyProtection="1">
      <alignment horizontal="left" wrapText="1"/>
      <protection locked="0"/>
    </xf>
    <xf numFmtId="10" fontId="6" fillId="2" borderId="14" xfId="5" applyNumberFormat="1" applyFont="1" applyFill="1" applyBorder="1" applyAlignment="1" applyProtection="1">
      <alignment horizontal="center" wrapText="1"/>
    </xf>
    <xf numFmtId="1" fontId="0" fillId="2" borderId="14" xfId="3" applyNumberFormat="1" applyFont="1" applyFill="1" applyBorder="1" applyAlignment="1" applyProtection="1">
      <alignment horizontal="right" wrapText="1"/>
      <protection locked="0"/>
    </xf>
    <xf numFmtId="164" fontId="0" fillId="2" borderId="16" xfId="3" applyNumberFormat="1" applyFont="1" applyFill="1" applyBorder="1" applyAlignment="1" applyProtection="1">
      <alignment vertical="center" wrapText="1"/>
      <protection locked="0"/>
    </xf>
    <xf numFmtId="164" fontId="6" fillId="2" borderId="16" xfId="3" applyNumberFormat="1" applyFont="1" applyFill="1" applyBorder="1" applyAlignment="1" applyProtection="1">
      <alignment vertical="center" wrapText="1"/>
      <protection locked="0"/>
    </xf>
    <xf numFmtId="10" fontId="0" fillId="2" borderId="16" xfId="1" applyNumberFormat="1" applyFont="1" applyFill="1" applyBorder="1" applyAlignment="1">
      <alignment vertical="center"/>
    </xf>
    <xf numFmtId="164" fontId="0" fillId="2" borderId="14" xfId="3" applyNumberFormat="1" applyFont="1" applyFill="1" applyBorder="1" applyAlignment="1" applyProtection="1">
      <alignment vertical="center" wrapText="1"/>
      <protection locked="0"/>
    </xf>
    <xf numFmtId="164" fontId="6" fillId="2" borderId="14" xfId="3" applyNumberFormat="1" applyFont="1" applyFill="1" applyBorder="1" applyAlignment="1" applyProtection="1">
      <alignment vertical="center" wrapText="1"/>
      <protection locked="0"/>
    </xf>
    <xf numFmtId="10" fontId="0" fillId="2" borderId="14" xfId="1" applyNumberFormat="1" applyFont="1" applyFill="1" applyBorder="1" applyAlignment="1">
      <alignment vertical="center"/>
    </xf>
    <xf numFmtId="164" fontId="0" fillId="2" borderId="14" xfId="3" applyNumberFormat="1" applyFont="1" applyFill="1" applyBorder="1" applyAlignment="1" applyProtection="1">
      <alignment wrapText="1"/>
      <protection locked="0"/>
    </xf>
    <xf numFmtId="164" fontId="6" fillId="2" borderId="14" xfId="3" applyNumberFormat="1" applyFont="1" applyFill="1" applyBorder="1" applyAlignment="1" applyProtection="1">
      <alignment wrapText="1"/>
      <protection locked="0"/>
    </xf>
    <xf numFmtId="10" fontId="0" fillId="2" borderId="14" xfId="1" applyNumberFormat="1" applyFont="1" applyFill="1" applyBorder="1" applyAlignment="1"/>
    <xf numFmtId="1" fontId="0" fillId="2" borderId="10" xfId="3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Alignment="1">
      <alignment vertical="center"/>
    </xf>
    <xf numFmtId="0" fontId="10" fillId="2" borderId="14" xfId="0" applyFont="1" applyFill="1" applyBorder="1" applyAlignment="1">
      <alignment horizontal="left" vertical="top" wrapText="1"/>
    </xf>
    <xf numFmtId="164" fontId="10" fillId="2" borderId="14" xfId="3" applyNumberFormat="1" applyFont="1" applyFill="1" applyBorder="1" applyAlignment="1" applyProtection="1">
      <alignment horizontal="center" wrapText="1"/>
      <protection locked="0"/>
    </xf>
    <xf numFmtId="9" fontId="10" fillId="2" borderId="14" xfId="1" applyFont="1" applyFill="1" applyBorder="1" applyAlignment="1" applyProtection="1">
      <alignment horizontal="center" wrapText="1"/>
    </xf>
    <xf numFmtId="164" fontId="10" fillId="2" borderId="14" xfId="3" applyNumberFormat="1" applyFont="1" applyFill="1" applyBorder="1" applyAlignment="1" applyProtection="1">
      <alignment wrapText="1"/>
      <protection locked="0"/>
    </xf>
    <xf numFmtId="9" fontId="2" fillId="2" borderId="14" xfId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2" borderId="14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vertical="center"/>
    </xf>
    <xf numFmtId="0" fontId="23" fillId="2" borderId="0" xfId="2" applyFill="1" applyAlignment="1" applyProtection="1">
      <alignment horizontal="center"/>
    </xf>
    <xf numFmtId="0" fontId="2" fillId="2" borderId="0" xfId="0" applyFont="1" applyFill="1" applyAlignment="1"/>
    <xf numFmtId="165" fontId="0" fillId="2" borderId="14" xfId="1" applyNumberFormat="1" applyFont="1" applyFill="1" applyBorder="1"/>
    <xf numFmtId="165" fontId="2" fillId="2" borderId="14" xfId="1" applyNumberFormat="1" applyFont="1" applyFill="1" applyBorder="1"/>
    <xf numFmtId="167" fontId="2" fillId="2" borderId="14" xfId="0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/>
    <xf numFmtId="0" fontId="27" fillId="2" borderId="0" xfId="0" applyFont="1" applyFill="1" applyBorder="1" applyAlignment="1"/>
    <xf numFmtId="165" fontId="0" fillId="2" borderId="14" xfId="1" applyNumberFormat="1" applyFont="1" applyFill="1" applyBorder="1" applyAlignment="1"/>
    <xf numFmtId="1" fontId="0" fillId="2" borderId="14" xfId="0" applyNumberFormat="1" applyFill="1" applyBorder="1" applyAlignment="1"/>
    <xf numFmtId="0" fontId="18" fillId="2" borderId="14" xfId="0" applyFont="1" applyFill="1" applyBorder="1" applyAlignment="1"/>
    <xf numFmtId="0" fontId="28" fillId="2" borderId="14" xfId="0" applyFont="1" applyFill="1" applyBorder="1" applyAlignment="1"/>
    <xf numFmtId="0" fontId="2" fillId="2" borderId="14" xfId="0" applyFont="1" applyFill="1" applyBorder="1" applyAlignment="1"/>
    <xf numFmtId="1" fontId="0" fillId="2" borderId="14" xfId="0" applyNumberFormat="1" applyFont="1" applyFill="1" applyBorder="1" applyAlignment="1"/>
    <xf numFmtId="1" fontId="6" fillId="2" borderId="14" xfId="0" applyNumberFormat="1" applyFont="1" applyFill="1" applyBorder="1" applyAlignment="1"/>
    <xf numFmtId="169" fontId="6" fillId="2" borderId="14" xfId="0" applyNumberFormat="1" applyFont="1" applyFill="1" applyBorder="1" applyAlignment="1"/>
    <xf numFmtId="165" fontId="2" fillId="2" borderId="14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3" fillId="8" borderId="20" xfId="2" applyFill="1" applyBorder="1" applyAlignment="1" applyProtection="1">
      <alignment horizontal="center"/>
    </xf>
    <xf numFmtId="3" fontId="29" fillId="2" borderId="14" xfId="0" applyNumberFormat="1" applyFont="1" applyFill="1" applyBorder="1" applyAlignment="1">
      <alignment horizontal="center" vertical="center"/>
    </xf>
    <xf numFmtId="3" fontId="29" fillId="2" borderId="1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5" fontId="30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29" fillId="2" borderId="14" xfId="0" applyFont="1" applyFill="1" applyBorder="1" applyAlignment="1">
      <alignment horizontal="left" wrapText="1"/>
    </xf>
    <xf numFmtId="0" fontId="29" fillId="2" borderId="14" xfId="0" applyFont="1" applyFill="1" applyBorder="1"/>
    <xf numFmtId="0" fontId="29" fillId="2" borderId="14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5" xfId="0" applyFill="1" applyBorder="1" applyAlignment="1"/>
    <xf numFmtId="0" fontId="0" fillId="0" borderId="0" xfId="0" applyBorder="1" applyAlignment="1"/>
    <xf numFmtId="0" fontId="0" fillId="0" borderId="19" xfId="0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left"/>
    </xf>
    <xf numFmtId="0" fontId="18" fillId="3" borderId="18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8" fillId="3" borderId="12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0" fillId="2" borderId="19" xfId="0" applyFill="1" applyBorder="1" applyAlignment="1">
      <alignment horizontal="justify" vertical="top" wrapText="1"/>
    </xf>
    <xf numFmtId="0" fontId="0" fillId="2" borderId="6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justify" vertical="top"/>
    </xf>
    <xf numFmtId="0" fontId="0" fillId="2" borderId="0" xfId="0" applyFill="1" applyBorder="1" applyAlignment="1">
      <alignment horizontal="justify" vertical="top"/>
    </xf>
    <xf numFmtId="0" fontId="0" fillId="2" borderId="19" xfId="0" applyFill="1" applyBorder="1" applyAlignment="1">
      <alignment horizontal="justify" vertical="top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8" fillId="3" borderId="21" xfId="0" applyFont="1" applyFill="1" applyBorder="1" applyAlignment="1">
      <alignment horizontal="left"/>
    </xf>
    <xf numFmtId="0" fontId="18" fillId="3" borderId="22" xfId="0" applyFont="1" applyFill="1" applyBorder="1" applyAlignment="1">
      <alignment horizontal="left"/>
    </xf>
    <xf numFmtId="0" fontId="18" fillId="3" borderId="23" xfId="0" applyFont="1" applyFill="1" applyBorder="1" applyAlignment="1">
      <alignment horizontal="left"/>
    </xf>
    <xf numFmtId="0" fontId="18" fillId="3" borderId="24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 applyAlignment="1"/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8" fillId="3" borderId="26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3" borderId="27" xfId="0" applyFont="1" applyFill="1" applyBorder="1" applyAlignment="1">
      <alignment horizontal="left"/>
    </xf>
    <xf numFmtId="0" fontId="18" fillId="3" borderId="28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left"/>
    </xf>
    <xf numFmtId="0" fontId="18" fillId="3" borderId="28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left" wrapText="1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0" fontId="2" fillId="2" borderId="2" xfId="0" applyFont="1" applyFill="1" applyBorder="1" applyAlignment="1">
      <alignment horizontal="left"/>
    </xf>
    <xf numFmtId="0" fontId="0" fillId="2" borderId="11" xfId="0" applyFill="1" applyBorder="1" applyAlignment="1">
      <alignment horizontal="justify" vertical="top" wrapText="1"/>
    </xf>
    <xf numFmtId="0" fontId="0" fillId="2" borderId="14" xfId="0" applyFont="1" applyFill="1" applyBorder="1" applyAlignment="1">
      <alignment horizontal="justify" vertical="top"/>
    </xf>
    <xf numFmtId="0" fontId="0" fillId="2" borderId="15" xfId="0" applyFont="1" applyFill="1" applyBorder="1" applyAlignment="1">
      <alignment horizontal="justify" vertical="top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18" fillId="3" borderId="29" xfId="0" applyFont="1" applyFill="1" applyBorder="1" applyAlignment="1">
      <alignment horizontal="left" vertical="top"/>
    </xf>
    <xf numFmtId="0" fontId="2" fillId="9" borderId="14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 wrapText="1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left" wrapText="1"/>
    </xf>
    <xf numFmtId="0" fontId="18" fillId="3" borderId="26" xfId="0" applyFont="1" applyFill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27" xfId="0" applyFont="1" applyFill="1" applyBorder="1" applyAlignment="1" applyProtection="1">
      <alignment horizontal="left"/>
      <protection locked="0"/>
    </xf>
    <xf numFmtId="168" fontId="6" fillId="2" borderId="14" xfId="4" applyNumberFormat="1" applyFont="1" applyFill="1" applyBorder="1" applyAlignment="1" applyProtection="1">
      <alignment horizontal="center" vertical="center" wrapText="1"/>
      <protection locked="0"/>
    </xf>
    <xf numFmtId="168" fontId="6" fillId="2" borderId="10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</cellXfs>
  <cellStyles count="6">
    <cellStyle name="Hipervínculo" xfId="2" builtinId="8"/>
    <cellStyle name="Millares" xfId="3" builtinId="3"/>
    <cellStyle name="Millares 2" xfId="4"/>
    <cellStyle name="Normal" xfId="0" builtinId="0"/>
    <cellStyle name="Porcentaje 2" xfId="5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</xdr:rowOff>
    </xdr:from>
    <xdr:to>
      <xdr:col>2</xdr:col>
      <xdr:colOff>294515</xdr:colOff>
      <xdr:row>5</xdr:row>
      <xdr:rowOff>56644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"/>
          <a:ext cx="1485140" cy="9900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171450</xdr:rowOff>
    </xdr:from>
    <xdr:to>
      <xdr:col>1</xdr:col>
      <xdr:colOff>1408940</xdr:colOff>
      <xdr:row>6</xdr:row>
      <xdr:rowOff>18544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71450"/>
          <a:ext cx="1380365" cy="9900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76200</xdr:rowOff>
    </xdr:from>
    <xdr:to>
      <xdr:col>1</xdr:col>
      <xdr:colOff>1761365</xdr:colOff>
      <xdr:row>5</xdr:row>
      <xdr:rowOff>113794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76200"/>
          <a:ext cx="1380365" cy="9900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76200</xdr:rowOff>
    </xdr:from>
    <xdr:to>
      <xdr:col>1</xdr:col>
      <xdr:colOff>1761365</xdr:colOff>
      <xdr:row>5</xdr:row>
      <xdr:rowOff>113794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76200"/>
          <a:ext cx="1380365" cy="9900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76200</xdr:rowOff>
    </xdr:from>
    <xdr:to>
      <xdr:col>1</xdr:col>
      <xdr:colOff>1761365</xdr:colOff>
      <xdr:row>5</xdr:row>
      <xdr:rowOff>113794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76200"/>
          <a:ext cx="1380365" cy="9900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1</xdr:col>
      <xdr:colOff>1370840</xdr:colOff>
      <xdr:row>5</xdr:row>
      <xdr:rowOff>180469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42875"/>
          <a:ext cx="1485140" cy="9900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1028700</xdr:colOff>
      <xdr:row>5</xdr:row>
      <xdr:rowOff>38100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14300"/>
          <a:ext cx="1285875" cy="8763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1618490</xdr:colOff>
      <xdr:row>4</xdr:row>
      <xdr:rowOff>332869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1028700</xdr:colOff>
      <xdr:row>5</xdr:row>
      <xdr:rowOff>38100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14300"/>
          <a:ext cx="1285875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1</xdr:col>
      <xdr:colOff>1123190</xdr:colOff>
      <xdr:row>5</xdr:row>
      <xdr:rowOff>123319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85725"/>
          <a:ext cx="1380365" cy="9900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1618490</xdr:colOff>
      <xdr:row>4</xdr:row>
      <xdr:rowOff>332869</xdr:rowOff>
    </xdr:to>
    <xdr:pic>
      <xdr:nvPicPr>
        <xdr:cNvPr id="3" name="2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95250</xdr:rowOff>
    </xdr:from>
    <xdr:to>
      <xdr:col>1</xdr:col>
      <xdr:colOff>1485140</xdr:colOff>
      <xdr:row>5</xdr:row>
      <xdr:rowOff>132844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95250"/>
          <a:ext cx="1485140" cy="99009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1485140</xdr:colOff>
      <xdr:row>6</xdr:row>
      <xdr:rowOff>37594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90500"/>
          <a:ext cx="1485140" cy="990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190500</xdr:rowOff>
    </xdr:from>
    <xdr:to>
      <xdr:col>1</xdr:col>
      <xdr:colOff>1913765</xdr:colOff>
      <xdr:row>6</xdr:row>
      <xdr:rowOff>37594</xdr:rowOff>
    </xdr:to>
    <xdr:pic>
      <xdr:nvPicPr>
        <xdr:cNvPr id="3" name="2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90500"/>
          <a:ext cx="1485140" cy="99009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1</xdr:col>
      <xdr:colOff>1323215</xdr:colOff>
      <xdr:row>5</xdr:row>
      <xdr:rowOff>104269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66675"/>
          <a:ext cx="1485140" cy="99009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1</xdr:col>
      <xdr:colOff>1323215</xdr:colOff>
      <xdr:row>5</xdr:row>
      <xdr:rowOff>104269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66675"/>
          <a:ext cx="1485140" cy="99009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1485140</xdr:colOff>
      <xdr:row>7</xdr:row>
      <xdr:rowOff>37594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90500"/>
          <a:ext cx="1485140" cy="99009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1466090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1</xdr:col>
      <xdr:colOff>1523240</xdr:colOff>
      <xdr:row>5</xdr:row>
      <xdr:rowOff>142369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04775"/>
          <a:ext cx="1485140" cy="990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168275</xdr:rowOff>
    </xdr:from>
    <xdr:to>
      <xdr:col>3</xdr:col>
      <xdr:colOff>313566</xdr:colOff>
      <xdr:row>6</xdr:row>
      <xdr:rowOff>15369</xdr:rowOff>
    </xdr:to>
    <xdr:pic>
      <xdr:nvPicPr>
        <xdr:cNvPr id="4" name="3 Imagen" descr="Logo DGSC 2019 4x3 cm HD.PN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168275"/>
          <a:ext cx="1485140" cy="990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1485140</xdr:colOff>
      <xdr:row>6</xdr:row>
      <xdr:rowOff>37594</xdr:rowOff>
    </xdr:to>
    <xdr:pic>
      <xdr:nvPicPr>
        <xdr:cNvPr id="4" name="3 Imagen" descr="Logo DGSC 2019 4x3 cm HD.P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90500"/>
          <a:ext cx="1485140" cy="9900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114300</xdr:rowOff>
    </xdr:from>
    <xdr:to>
      <xdr:col>1</xdr:col>
      <xdr:colOff>1932815</xdr:colOff>
      <xdr:row>5</xdr:row>
      <xdr:rowOff>151894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114300"/>
          <a:ext cx="1485140" cy="9900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123825</xdr:rowOff>
    </xdr:from>
    <xdr:to>
      <xdr:col>1</xdr:col>
      <xdr:colOff>2713865</xdr:colOff>
      <xdr:row>5</xdr:row>
      <xdr:rowOff>161419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123825"/>
          <a:ext cx="1485140" cy="9900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1399415</xdr:colOff>
      <xdr:row>5</xdr:row>
      <xdr:rowOff>113794</xdr:rowOff>
    </xdr:to>
    <xdr:pic>
      <xdr:nvPicPr>
        <xdr:cNvPr id="2" name="1 Imagen" descr="Logo DGSC 2019 4x3 cm HD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76200"/>
          <a:ext cx="1380365" cy="99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53"/>
  <sheetViews>
    <sheetView tabSelected="1" workbookViewId="0">
      <selection activeCell="C8" sqref="C8"/>
    </sheetView>
  </sheetViews>
  <sheetFormatPr baseColWidth="10" defaultRowHeight="15"/>
  <cols>
    <col min="1" max="1" width="11.42578125" style="1"/>
    <col min="2" max="2" width="11" style="1" customWidth="1"/>
    <col min="3" max="3" width="125.28515625" style="1" customWidth="1"/>
    <col min="4" max="16384" width="11.42578125" style="1"/>
  </cols>
  <sheetData>
    <row r="6" spans="2:5">
      <c r="B6" s="93"/>
      <c r="C6" s="93"/>
      <c r="D6" s="93"/>
      <c r="E6" s="93"/>
    </row>
    <row r="7" spans="2:5" ht="15.75" thickBot="1">
      <c r="B7" s="93"/>
      <c r="C7" s="93"/>
      <c r="D7" s="93"/>
      <c r="E7" s="93"/>
    </row>
    <row r="8" spans="2:5" ht="21.75" thickBot="1">
      <c r="B8" s="93"/>
      <c r="C8" s="231" t="s">
        <v>426</v>
      </c>
      <c r="D8" s="93"/>
      <c r="E8" s="93"/>
    </row>
    <row r="9" spans="2:5">
      <c r="B9" s="93"/>
      <c r="C9" s="93"/>
      <c r="D9" s="93"/>
      <c r="E9" s="93"/>
    </row>
    <row r="10" spans="2:5">
      <c r="B10" s="230" t="s">
        <v>381</v>
      </c>
      <c r="C10" s="93" t="s">
        <v>443</v>
      </c>
      <c r="D10" s="93"/>
      <c r="E10" s="93"/>
    </row>
    <row r="11" spans="2:5">
      <c r="B11" s="230" t="s">
        <v>381</v>
      </c>
      <c r="C11" s="93" t="s">
        <v>376</v>
      </c>
      <c r="D11" s="93"/>
      <c r="E11" s="93"/>
    </row>
    <row r="12" spans="2:5">
      <c r="B12" s="230" t="s">
        <v>381</v>
      </c>
      <c r="C12" s="93" t="s">
        <v>377</v>
      </c>
      <c r="D12" s="93"/>
      <c r="E12" s="93"/>
    </row>
    <row r="13" spans="2:5">
      <c r="B13" s="230" t="s">
        <v>381</v>
      </c>
      <c r="C13" s="93" t="s">
        <v>378</v>
      </c>
      <c r="D13" s="93"/>
      <c r="E13" s="93"/>
    </row>
    <row r="14" spans="2:5">
      <c r="B14" s="230" t="s">
        <v>381</v>
      </c>
      <c r="C14" s="93" t="s">
        <v>379</v>
      </c>
      <c r="D14" s="93"/>
      <c r="E14" s="93"/>
    </row>
    <row r="15" spans="2:5">
      <c r="B15" s="230" t="s">
        <v>381</v>
      </c>
      <c r="C15" s="93" t="s">
        <v>380</v>
      </c>
      <c r="D15" s="93"/>
      <c r="E15" s="93"/>
    </row>
    <row r="16" spans="2:5">
      <c r="B16" s="230" t="s">
        <v>381</v>
      </c>
      <c r="C16" s="93" t="s">
        <v>454</v>
      </c>
      <c r="D16" s="93"/>
      <c r="E16" s="93"/>
    </row>
    <row r="17" spans="2:5">
      <c r="B17" s="230" t="s">
        <v>381</v>
      </c>
      <c r="C17" s="93" t="s">
        <v>455</v>
      </c>
      <c r="D17" s="93"/>
      <c r="E17" s="93"/>
    </row>
    <row r="18" spans="2:5">
      <c r="B18" s="230" t="s">
        <v>381</v>
      </c>
      <c r="C18" s="93" t="s">
        <v>456</v>
      </c>
      <c r="D18" s="93"/>
      <c r="E18" s="93"/>
    </row>
    <row r="19" spans="2:5">
      <c r="B19" s="230" t="s">
        <v>408</v>
      </c>
      <c r="C19" s="93" t="s">
        <v>457</v>
      </c>
      <c r="D19" s="93"/>
      <c r="E19" s="93"/>
    </row>
    <row r="20" spans="2:5">
      <c r="B20" s="230" t="s">
        <v>381</v>
      </c>
      <c r="C20" s="93" t="s">
        <v>458</v>
      </c>
      <c r="D20" s="93"/>
      <c r="E20" s="93"/>
    </row>
    <row r="21" spans="2:5">
      <c r="B21" s="230" t="s">
        <v>381</v>
      </c>
      <c r="C21" s="93" t="s">
        <v>459</v>
      </c>
      <c r="D21" s="93"/>
      <c r="E21" s="93"/>
    </row>
    <row r="22" spans="2:5" ht="15.75" thickBot="1">
      <c r="B22" s="110"/>
      <c r="C22" s="93"/>
      <c r="D22" s="93"/>
      <c r="E22" s="93"/>
    </row>
    <row r="23" spans="2:5" ht="21.75" thickBot="1">
      <c r="B23" s="110"/>
      <c r="C23" s="231" t="s">
        <v>962</v>
      </c>
      <c r="D23" s="93"/>
      <c r="E23" s="93"/>
    </row>
    <row r="24" spans="2:5" ht="21">
      <c r="B24" s="110"/>
      <c r="C24" s="229"/>
      <c r="D24" s="93"/>
      <c r="E24" s="93"/>
    </row>
    <row r="25" spans="2:5">
      <c r="B25" s="230" t="s">
        <v>381</v>
      </c>
      <c r="C25" s="93" t="s">
        <v>427</v>
      </c>
      <c r="D25" s="93"/>
      <c r="E25" s="93"/>
    </row>
    <row r="26" spans="2:5">
      <c r="B26" s="230" t="s">
        <v>381</v>
      </c>
      <c r="C26" s="93" t="s">
        <v>428</v>
      </c>
      <c r="D26" s="93"/>
      <c r="E26" s="93"/>
    </row>
    <row r="27" spans="2:5">
      <c r="B27" s="230" t="s">
        <v>381</v>
      </c>
      <c r="C27" s="93" t="s">
        <v>852</v>
      </c>
      <c r="D27" s="93"/>
      <c r="E27" s="93"/>
    </row>
    <row r="28" spans="2:5">
      <c r="B28" s="93"/>
      <c r="C28" s="93"/>
      <c r="D28" s="93"/>
      <c r="E28" s="93"/>
    </row>
    <row r="29" spans="2:5" ht="15.75" thickBot="1">
      <c r="B29" s="93"/>
      <c r="C29" s="93"/>
      <c r="D29" s="93"/>
      <c r="E29" s="93"/>
    </row>
    <row r="30" spans="2:5" ht="21.75" thickBot="1">
      <c r="B30" s="93"/>
      <c r="C30" s="231" t="s">
        <v>431</v>
      </c>
      <c r="D30" s="93"/>
      <c r="E30" s="93"/>
    </row>
    <row r="31" spans="2:5" ht="21">
      <c r="B31" s="93"/>
      <c r="C31" s="229"/>
      <c r="D31" s="93"/>
      <c r="E31" s="93"/>
    </row>
    <row r="32" spans="2:5">
      <c r="B32" s="230" t="s">
        <v>381</v>
      </c>
      <c r="C32" s="93" t="s">
        <v>444</v>
      </c>
      <c r="D32" s="93"/>
      <c r="E32" s="93"/>
    </row>
    <row r="33" spans="2:5">
      <c r="B33" s="230" t="s">
        <v>381</v>
      </c>
      <c r="C33" s="93" t="s">
        <v>79</v>
      </c>
      <c r="D33" s="93"/>
      <c r="E33" s="93"/>
    </row>
    <row r="34" spans="2:5">
      <c r="B34" s="230" t="s">
        <v>381</v>
      </c>
      <c r="C34" s="93" t="s">
        <v>445</v>
      </c>
      <c r="D34" s="93"/>
      <c r="E34" s="93"/>
    </row>
    <row r="35" spans="2:5">
      <c r="B35" s="230" t="s">
        <v>381</v>
      </c>
      <c r="C35" s="93" t="s">
        <v>446</v>
      </c>
      <c r="D35" s="93"/>
      <c r="E35" s="93"/>
    </row>
    <row r="36" spans="2:5">
      <c r="B36" s="93"/>
      <c r="C36" s="93"/>
      <c r="D36" s="93"/>
      <c r="E36" s="93"/>
    </row>
    <row r="37" spans="2:5" ht="15.75" thickBot="1">
      <c r="B37" s="93"/>
      <c r="C37" s="93"/>
      <c r="D37" s="93"/>
      <c r="E37" s="93"/>
    </row>
    <row r="38" spans="2:5" ht="21.75" thickBot="1">
      <c r="B38" s="93"/>
      <c r="C38" s="231" t="s">
        <v>483</v>
      </c>
      <c r="D38" s="93"/>
      <c r="E38" s="93"/>
    </row>
    <row r="39" spans="2:5">
      <c r="B39" s="93"/>
      <c r="C39" s="93"/>
      <c r="D39" s="93"/>
      <c r="E39" s="93"/>
    </row>
    <row r="40" spans="2:5">
      <c r="B40" s="230" t="s">
        <v>381</v>
      </c>
      <c r="C40" s="93" t="s">
        <v>495</v>
      </c>
      <c r="D40" s="93"/>
      <c r="E40" s="93"/>
    </row>
    <row r="41" spans="2:5">
      <c r="B41" s="347" t="s">
        <v>381</v>
      </c>
      <c r="C41" s="1" t="s">
        <v>484</v>
      </c>
    </row>
    <row r="42" spans="2:5">
      <c r="B42" s="347" t="s">
        <v>381</v>
      </c>
      <c r="C42" s="1" t="s">
        <v>485</v>
      </c>
    </row>
    <row r="43" spans="2:5">
      <c r="B43" s="347" t="s">
        <v>381</v>
      </c>
      <c r="C43" s="1" t="s">
        <v>488</v>
      </c>
    </row>
    <row r="44" spans="2:5">
      <c r="B44" s="347" t="s">
        <v>381</v>
      </c>
      <c r="C44" s="1" t="s">
        <v>489</v>
      </c>
    </row>
    <row r="45" spans="2:5">
      <c r="B45" s="347" t="s">
        <v>381</v>
      </c>
      <c r="C45" s="1" t="s">
        <v>494</v>
      </c>
    </row>
    <row r="46" spans="2:5">
      <c r="B46" s="347" t="s">
        <v>381</v>
      </c>
      <c r="C46" s="1" t="s">
        <v>861</v>
      </c>
    </row>
    <row r="47" spans="2:5">
      <c r="B47" s="347" t="s">
        <v>381</v>
      </c>
      <c r="C47" s="1" t="s">
        <v>486</v>
      </c>
    </row>
    <row r="48" spans="2:5">
      <c r="B48" s="347" t="s">
        <v>381</v>
      </c>
      <c r="C48" s="1" t="s">
        <v>487</v>
      </c>
    </row>
    <row r="49" spans="2:3">
      <c r="B49" s="347" t="s">
        <v>381</v>
      </c>
      <c r="C49" s="1" t="s">
        <v>490</v>
      </c>
    </row>
    <row r="50" spans="2:3">
      <c r="B50" s="347" t="s">
        <v>381</v>
      </c>
      <c r="C50" s="1" t="s">
        <v>491</v>
      </c>
    </row>
    <row r="51" spans="2:3">
      <c r="B51" s="347" t="s">
        <v>381</v>
      </c>
      <c r="C51" s="1" t="s">
        <v>492</v>
      </c>
    </row>
    <row r="52" spans="2:3">
      <c r="B52" s="347" t="s">
        <v>381</v>
      </c>
      <c r="C52" s="1" t="s">
        <v>493</v>
      </c>
    </row>
    <row r="53" spans="2:3">
      <c r="B53" s="347" t="s">
        <v>381</v>
      </c>
      <c r="C53" s="1" t="s">
        <v>933</v>
      </c>
    </row>
  </sheetData>
  <sheetProtection password="CF0E" sheet="1" objects="1" scenarios="1"/>
  <hyperlinks>
    <hyperlink ref="B10" location="'Datos Generales'!A1" display="IR"/>
    <hyperlink ref="B11" location="'Rangos de Edad'!A1" display="IR"/>
    <hyperlink ref="B12" location="'Totales generales'!A1" display="IR"/>
    <hyperlink ref="B13" location="'Totales institucionales'!A1" display="IR"/>
    <hyperlink ref="B14" location="'Estrato-puesto funcionarios'!A1" display="IR"/>
    <hyperlink ref="B15" location="'Clases-puesto funcionarios'!A1" display="IR"/>
    <hyperlink ref="B16" location="'Jefaturas Titulo I'!A1" display="IR"/>
    <hyperlink ref="B17" location="'Gerentes Titulo I'!A1" display="IR"/>
    <hyperlink ref="B18" location="'Jefaturas Titulo II'!A1" display="IR"/>
    <hyperlink ref="B19" location="'Gerentes Titulo II'!A1" display="IR "/>
    <hyperlink ref="B20" location="'Gerentes Titulo IV'!A1" display="IR"/>
    <hyperlink ref="B21" location="'Jefaturas Comparativo Titulo'!A1" display="IR"/>
    <hyperlink ref="B25" location="'Personas discapacidad'!A1" display="IR"/>
    <hyperlink ref="B26" location="'Discapacidad Estrato'!A1" display="IR"/>
    <hyperlink ref="B32" location="'Vacantes por institución'!A1" display="IR"/>
    <hyperlink ref="B33" location="'Vacantes Estrato'!A1" display="IR"/>
    <hyperlink ref="B34" location="'Vacantes Clase de puesto'!A1" display="IR"/>
    <hyperlink ref="B35" location="'Vacantes discapacidad'!A1" display="IR"/>
    <hyperlink ref="B27" location="'Nóminas discapacidad'!A1" display="IR"/>
    <hyperlink ref="B40" location="'Acciones Judiciales'!A1" display="IR"/>
    <hyperlink ref="B41" location="'Asistencias Técnicas'!A1" display="IR"/>
    <hyperlink ref="B42" location="'Atinencias '!A1" display="IR"/>
    <hyperlink ref="B43" location="'Concursos Internos'!A1" display="IR"/>
    <hyperlink ref="B44" location="'Gestión desempeño'!A1" display="IR"/>
    <hyperlink ref="B45" location="'Despidos institución'!A1" display="IR"/>
    <hyperlink ref="B46" location="'Despidos motivo'!A1" display="IR"/>
    <hyperlink ref="B47" location="'Salarios Titulo I y IV'!A1" display="IR"/>
    <hyperlink ref="B48" location="'Salarios Titulo II'!A1" display="IR"/>
    <hyperlink ref="B49" location="'Pluses salariales'!A1" display="IR"/>
    <hyperlink ref="B50" location="'Horas Capacitación'!A1" display="IR"/>
    <hyperlink ref="B51" location="'Participantes Capacitación'!A1" display="IR"/>
    <hyperlink ref="B52" location="'Presupuesto capacitación'!A1" display="IR"/>
    <hyperlink ref="B53" location="'Ofertas Titulo II'!A1" display="IR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Q49"/>
  <sheetViews>
    <sheetView workbookViewId="0">
      <selection activeCell="G28" sqref="G28"/>
    </sheetView>
  </sheetViews>
  <sheetFormatPr baseColWidth="10" defaultRowHeight="15"/>
  <cols>
    <col min="1" max="1" width="6.28515625" style="85" customWidth="1"/>
    <col min="2" max="2" width="62.140625" style="1" customWidth="1"/>
    <col min="3" max="3" width="3" style="93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6.7109375" style="1" customWidth="1"/>
    <col min="10" max="10" width="3.42578125" style="93" customWidth="1"/>
    <col min="11" max="11" width="12.7109375" style="1" customWidth="1"/>
    <col min="12" max="12" width="6.7109375" style="1" customWidth="1"/>
    <col min="13" max="13" width="11.42578125" style="1"/>
    <col min="14" max="14" width="6.7109375" style="1" customWidth="1"/>
    <col min="15" max="15" width="11.42578125" style="1"/>
    <col min="16" max="16" width="6.7109375" style="85" customWidth="1"/>
    <col min="17" max="16384" width="11.42578125" style="1"/>
  </cols>
  <sheetData>
    <row r="3" spans="2:17">
      <c r="B3" s="376" t="s">
        <v>479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2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2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6" spans="2:17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</row>
    <row r="8" spans="2:17" ht="15.75" thickBot="1"/>
    <row r="9" spans="2:17">
      <c r="B9" s="377" t="s">
        <v>468</v>
      </c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9"/>
    </row>
    <row r="10" spans="2:17" ht="15.75" thickBot="1">
      <c r="B10" s="459" t="s">
        <v>402</v>
      </c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1"/>
    </row>
    <row r="11" spans="2:17" ht="15.75" thickBot="1"/>
    <row r="12" spans="2:17" ht="15.75" thickBot="1">
      <c r="B12" s="166"/>
      <c r="D12" s="383" t="s">
        <v>0</v>
      </c>
      <c r="E12" s="383"/>
      <c r="F12" s="383"/>
      <c r="G12" s="383"/>
      <c r="H12" s="383"/>
      <c r="I12" s="383"/>
      <c r="K12" s="383" t="s">
        <v>351</v>
      </c>
      <c r="L12" s="383"/>
      <c r="M12" s="383"/>
      <c r="N12" s="383"/>
      <c r="O12" s="383"/>
      <c r="P12" s="383"/>
    </row>
    <row r="13" spans="2:17">
      <c r="B13" s="384" t="s">
        <v>192</v>
      </c>
      <c r="D13" s="385" t="s">
        <v>389</v>
      </c>
      <c r="E13" s="385"/>
      <c r="F13" s="385"/>
      <c r="G13" s="385"/>
      <c r="H13" s="385"/>
      <c r="I13" s="385"/>
      <c r="K13" s="385" t="s">
        <v>399</v>
      </c>
      <c r="L13" s="385"/>
      <c r="M13" s="385"/>
      <c r="N13" s="385"/>
      <c r="O13" s="385"/>
      <c r="P13" s="385"/>
    </row>
    <row r="14" spans="2:17">
      <c r="B14" s="384"/>
    </row>
    <row r="15" spans="2:17">
      <c r="D15" s="375" t="s">
        <v>13</v>
      </c>
      <c r="E15" s="375"/>
      <c r="F15" s="375" t="s">
        <v>1</v>
      </c>
      <c r="G15" s="375"/>
      <c r="H15" s="375" t="s">
        <v>2</v>
      </c>
      <c r="I15" s="375"/>
      <c r="J15" s="109"/>
      <c r="K15" s="375" t="s">
        <v>13</v>
      </c>
      <c r="L15" s="375"/>
      <c r="M15" s="375" t="s">
        <v>1</v>
      </c>
      <c r="N15" s="375"/>
      <c r="O15" s="375" t="s">
        <v>2</v>
      </c>
      <c r="P15" s="375"/>
    </row>
    <row r="17" spans="1:16">
      <c r="A17" s="85">
        <v>1</v>
      </c>
      <c r="B17" s="167" t="s">
        <v>223</v>
      </c>
      <c r="D17" s="21">
        <v>954</v>
      </c>
      <c r="E17" s="128">
        <f>D17/$D$47</f>
        <v>0.26827896512935884</v>
      </c>
      <c r="F17" s="14">
        <v>649</v>
      </c>
      <c r="G17" s="128">
        <f>F17/$D$47</f>
        <v>0.18250843644544432</v>
      </c>
      <c r="H17" s="14">
        <v>305</v>
      </c>
      <c r="I17" s="128">
        <f>H17/$D$47</f>
        <v>8.5770528683914507E-2</v>
      </c>
      <c r="J17" s="162"/>
      <c r="K17" s="190">
        <v>877</v>
      </c>
      <c r="L17" s="128">
        <f>K17/$K$47</f>
        <v>0.25992886781268526</v>
      </c>
      <c r="M17" s="14">
        <v>625</v>
      </c>
      <c r="N17" s="128">
        <f>M17/$K$47</f>
        <v>0.18524007113218732</v>
      </c>
      <c r="O17" s="14">
        <v>252</v>
      </c>
      <c r="P17" s="128">
        <f>O17/$K$47</f>
        <v>7.4688796680497924E-2</v>
      </c>
    </row>
    <row r="18" spans="1:16">
      <c r="A18" s="85">
        <f>A17+1</f>
        <v>2</v>
      </c>
      <c r="B18" s="167" t="s">
        <v>234</v>
      </c>
      <c r="D18" s="21">
        <v>628</v>
      </c>
      <c r="E18" s="128">
        <f t="shared" ref="E18:E46" si="0">D18/$D$47</f>
        <v>0.1766029246344207</v>
      </c>
      <c r="F18" s="14">
        <v>412</v>
      </c>
      <c r="G18" s="128">
        <f t="shared" ref="G18:G47" si="1">F18/$D$47</f>
        <v>0.11586051743532058</v>
      </c>
      <c r="H18" s="14">
        <v>216</v>
      </c>
      <c r="I18" s="128">
        <f t="shared" ref="I18:I47" si="2">H18/$D$47</f>
        <v>6.074240719910011E-2</v>
      </c>
      <c r="J18" s="162"/>
      <c r="K18" s="190">
        <v>599</v>
      </c>
      <c r="L18" s="128">
        <f t="shared" ref="L18:L46" si="3">K18/$K$47</f>
        <v>0.17753408417308833</v>
      </c>
      <c r="M18" s="14">
        <v>390</v>
      </c>
      <c r="N18" s="128">
        <f t="shared" ref="N18:N47" si="4">M18/$K$47</f>
        <v>0.11558980438648489</v>
      </c>
      <c r="O18" s="14">
        <v>209</v>
      </c>
      <c r="P18" s="128">
        <f t="shared" ref="P18:P47" si="5">O18/$K$47</f>
        <v>6.194427978660344E-2</v>
      </c>
    </row>
    <row r="19" spans="1:16">
      <c r="A19" s="85">
        <f t="shared" ref="A19:A46" si="6">A18+1</f>
        <v>3</v>
      </c>
      <c r="B19" s="167" t="s">
        <v>287</v>
      </c>
      <c r="D19" s="21">
        <v>363</v>
      </c>
      <c r="E19" s="128">
        <f t="shared" si="0"/>
        <v>0.10208098987626546</v>
      </c>
      <c r="F19" s="14">
        <v>242</v>
      </c>
      <c r="G19" s="128">
        <f t="shared" si="1"/>
        <v>6.8053993250843645E-2</v>
      </c>
      <c r="H19" s="14">
        <v>121</v>
      </c>
      <c r="I19" s="128">
        <f t="shared" si="2"/>
        <v>3.4026996625421822E-2</v>
      </c>
      <c r="J19" s="162"/>
      <c r="K19" s="190">
        <v>356</v>
      </c>
      <c r="L19" s="128">
        <f t="shared" si="3"/>
        <v>0.10551274451689389</v>
      </c>
      <c r="M19" s="14">
        <v>245</v>
      </c>
      <c r="N19" s="128">
        <f t="shared" si="4"/>
        <v>7.2614107883817433E-2</v>
      </c>
      <c r="O19" s="14">
        <v>111</v>
      </c>
      <c r="P19" s="128">
        <f t="shared" si="5"/>
        <v>3.2898636633076468E-2</v>
      </c>
    </row>
    <row r="20" spans="1:16">
      <c r="A20" s="85">
        <f t="shared" si="6"/>
        <v>4</v>
      </c>
      <c r="B20" s="167" t="s">
        <v>288</v>
      </c>
      <c r="D20" s="21">
        <v>353</v>
      </c>
      <c r="E20" s="128">
        <f t="shared" si="0"/>
        <v>9.9268841394825641E-2</v>
      </c>
      <c r="F20" s="14">
        <v>168</v>
      </c>
      <c r="G20" s="128">
        <f t="shared" si="1"/>
        <v>4.7244094488188976E-2</v>
      </c>
      <c r="H20" s="14">
        <v>185</v>
      </c>
      <c r="I20" s="128">
        <f t="shared" si="2"/>
        <v>5.2024746906636672E-2</v>
      </c>
      <c r="J20" s="162"/>
      <c r="K20" s="190">
        <v>339</v>
      </c>
      <c r="L20" s="128">
        <f t="shared" si="3"/>
        <v>0.1004742145820984</v>
      </c>
      <c r="M20" s="14">
        <v>156</v>
      </c>
      <c r="N20" s="128">
        <f t="shared" si="4"/>
        <v>4.6235921754593956E-2</v>
      </c>
      <c r="O20" s="14">
        <v>183</v>
      </c>
      <c r="P20" s="128">
        <f t="shared" si="5"/>
        <v>5.4238292827504447E-2</v>
      </c>
    </row>
    <row r="21" spans="1:16">
      <c r="A21" s="85">
        <f t="shared" si="6"/>
        <v>5</v>
      </c>
      <c r="B21" s="167" t="s">
        <v>289</v>
      </c>
      <c r="D21" s="21">
        <v>262</v>
      </c>
      <c r="E21" s="128">
        <f t="shared" si="0"/>
        <v>7.3678290213723283E-2</v>
      </c>
      <c r="F21" s="14">
        <v>155</v>
      </c>
      <c r="G21" s="128">
        <f t="shared" si="1"/>
        <v>4.3588301462317208E-2</v>
      </c>
      <c r="H21" s="14">
        <v>107</v>
      </c>
      <c r="I21" s="128">
        <f t="shared" si="2"/>
        <v>3.0089988751406074E-2</v>
      </c>
      <c r="J21" s="162"/>
      <c r="K21" s="190">
        <v>254</v>
      </c>
      <c r="L21" s="128">
        <f t="shared" si="3"/>
        <v>7.5281564908120921E-2</v>
      </c>
      <c r="M21" s="14">
        <v>165</v>
      </c>
      <c r="N21" s="128">
        <f t="shared" si="4"/>
        <v>4.8903378778897451E-2</v>
      </c>
      <c r="O21" s="14">
        <v>89</v>
      </c>
      <c r="P21" s="128">
        <f t="shared" si="5"/>
        <v>2.6378186129223474E-2</v>
      </c>
    </row>
    <row r="22" spans="1:16">
      <c r="A22" s="85">
        <f t="shared" si="6"/>
        <v>6</v>
      </c>
      <c r="B22" s="167" t="s">
        <v>290</v>
      </c>
      <c r="D22" s="21">
        <v>162</v>
      </c>
      <c r="E22" s="128">
        <f t="shared" si="0"/>
        <v>4.5556805399325086E-2</v>
      </c>
      <c r="F22" s="14">
        <v>101</v>
      </c>
      <c r="G22" s="128">
        <f t="shared" si="1"/>
        <v>2.8402699662542181E-2</v>
      </c>
      <c r="H22" s="14">
        <v>61</v>
      </c>
      <c r="I22" s="128">
        <f t="shared" si="2"/>
        <v>1.7154105736782901E-2</v>
      </c>
      <c r="J22" s="162"/>
      <c r="K22" s="190">
        <v>152</v>
      </c>
      <c r="L22" s="128">
        <f t="shared" si="3"/>
        <v>4.5050385299347954E-2</v>
      </c>
      <c r="M22" s="14">
        <v>93</v>
      </c>
      <c r="N22" s="128">
        <f t="shared" si="4"/>
        <v>2.7563722584469472E-2</v>
      </c>
      <c r="O22" s="14">
        <v>59</v>
      </c>
      <c r="P22" s="128">
        <f t="shared" si="5"/>
        <v>1.7486662714878483E-2</v>
      </c>
    </row>
    <row r="23" spans="1:16">
      <c r="A23" s="85">
        <f t="shared" si="6"/>
        <v>7</v>
      </c>
      <c r="B23" s="167" t="s">
        <v>291</v>
      </c>
      <c r="D23" s="21">
        <v>111</v>
      </c>
      <c r="E23" s="128">
        <f t="shared" si="0"/>
        <v>3.1214848143982003E-2</v>
      </c>
      <c r="F23" s="14">
        <v>47</v>
      </c>
      <c r="G23" s="128">
        <f t="shared" si="1"/>
        <v>1.3217097862767153E-2</v>
      </c>
      <c r="H23" s="14">
        <v>64</v>
      </c>
      <c r="I23" s="128">
        <f t="shared" si="2"/>
        <v>1.799775028121485E-2</v>
      </c>
      <c r="J23" s="162"/>
      <c r="K23" s="190">
        <v>101</v>
      </c>
      <c r="L23" s="128">
        <f t="shared" si="3"/>
        <v>2.9934795494961471E-2</v>
      </c>
      <c r="M23" s="14">
        <v>43</v>
      </c>
      <c r="N23" s="128">
        <f t="shared" si="4"/>
        <v>1.2744516893894487E-2</v>
      </c>
      <c r="O23" s="14">
        <v>58</v>
      </c>
      <c r="P23" s="128">
        <f t="shared" si="5"/>
        <v>1.7190278601066984E-2</v>
      </c>
    </row>
    <row r="24" spans="1:16">
      <c r="A24" s="85">
        <f t="shared" si="6"/>
        <v>8</v>
      </c>
      <c r="B24" s="167" t="s">
        <v>292</v>
      </c>
      <c r="D24" s="21">
        <v>97</v>
      </c>
      <c r="E24" s="128">
        <f t="shared" si="0"/>
        <v>2.7277840269966255E-2</v>
      </c>
      <c r="F24" s="14">
        <v>35</v>
      </c>
      <c r="G24" s="128">
        <f t="shared" si="1"/>
        <v>9.8425196850393699E-3</v>
      </c>
      <c r="H24" s="14">
        <v>62</v>
      </c>
      <c r="I24" s="128">
        <f t="shared" si="2"/>
        <v>1.7435320584926885E-2</v>
      </c>
      <c r="J24" s="162"/>
      <c r="K24" s="190">
        <v>92</v>
      </c>
      <c r="L24" s="128">
        <f t="shared" si="3"/>
        <v>2.7267338470657973E-2</v>
      </c>
      <c r="M24" s="14">
        <v>32</v>
      </c>
      <c r="N24" s="128">
        <f t="shared" si="4"/>
        <v>9.4842916419679898E-3</v>
      </c>
      <c r="O24" s="14">
        <v>60</v>
      </c>
      <c r="P24" s="128">
        <f t="shared" si="5"/>
        <v>1.7783046828689981E-2</v>
      </c>
    </row>
    <row r="25" spans="1:16">
      <c r="A25" s="85">
        <f t="shared" si="6"/>
        <v>9</v>
      </c>
      <c r="B25" s="167" t="s">
        <v>293</v>
      </c>
      <c r="D25" s="21">
        <v>92</v>
      </c>
      <c r="E25" s="128">
        <f t="shared" si="0"/>
        <v>2.5871766029246346E-2</v>
      </c>
      <c r="F25" s="14">
        <v>39</v>
      </c>
      <c r="G25" s="128">
        <f t="shared" si="1"/>
        <v>1.0967379077615299E-2</v>
      </c>
      <c r="H25" s="14">
        <v>53</v>
      </c>
      <c r="I25" s="128">
        <f t="shared" si="2"/>
        <v>1.4904386951631047E-2</v>
      </c>
      <c r="J25" s="162"/>
      <c r="K25" s="190">
        <v>90</v>
      </c>
      <c r="L25" s="128">
        <f t="shared" si="3"/>
        <v>2.6674570243034972E-2</v>
      </c>
      <c r="M25" s="14">
        <v>40</v>
      </c>
      <c r="N25" s="128">
        <f t="shared" si="4"/>
        <v>1.1855364552459988E-2</v>
      </c>
      <c r="O25" s="14">
        <v>50</v>
      </c>
      <c r="P25" s="128">
        <f t="shared" si="5"/>
        <v>1.4819205690574985E-2</v>
      </c>
    </row>
    <row r="26" spans="1:16">
      <c r="A26" s="85">
        <f t="shared" si="6"/>
        <v>10</v>
      </c>
      <c r="B26" s="167" t="s">
        <v>294</v>
      </c>
      <c r="D26" s="21">
        <v>89</v>
      </c>
      <c r="E26" s="128">
        <f t="shared" si="0"/>
        <v>2.5028121484814397E-2</v>
      </c>
      <c r="F26" s="14">
        <v>80</v>
      </c>
      <c r="G26" s="128">
        <f t="shared" si="1"/>
        <v>2.2497187851518559E-2</v>
      </c>
      <c r="H26" s="14">
        <v>9</v>
      </c>
      <c r="I26" s="128">
        <f t="shared" si="2"/>
        <v>2.530933633295838E-3</v>
      </c>
      <c r="J26" s="162"/>
      <c r="K26" s="190">
        <v>86</v>
      </c>
      <c r="L26" s="128">
        <f t="shared" si="3"/>
        <v>2.5489033787788974E-2</v>
      </c>
      <c r="M26" s="14">
        <v>77</v>
      </c>
      <c r="N26" s="128">
        <f t="shared" si="4"/>
        <v>2.2821576763485476E-2</v>
      </c>
      <c r="O26" s="14">
        <v>9</v>
      </c>
      <c r="P26" s="128">
        <f t="shared" si="5"/>
        <v>2.6674570243034974E-3</v>
      </c>
    </row>
    <row r="27" spans="1:16">
      <c r="A27" s="85">
        <f t="shared" si="6"/>
        <v>11</v>
      </c>
      <c r="B27" s="167" t="s">
        <v>295</v>
      </c>
      <c r="D27" s="21">
        <v>88</v>
      </c>
      <c r="E27" s="128">
        <f t="shared" si="0"/>
        <v>2.4746906636670417E-2</v>
      </c>
      <c r="F27" s="14">
        <v>49</v>
      </c>
      <c r="G27" s="128">
        <f t="shared" si="1"/>
        <v>1.3779527559055118E-2</v>
      </c>
      <c r="H27" s="14">
        <v>39</v>
      </c>
      <c r="I27" s="128">
        <f t="shared" si="2"/>
        <v>1.0967379077615299E-2</v>
      </c>
      <c r="J27" s="162"/>
      <c r="K27" s="190">
        <v>83</v>
      </c>
      <c r="L27" s="128">
        <f t="shared" si="3"/>
        <v>2.4599881446354475E-2</v>
      </c>
      <c r="M27" s="14">
        <v>42</v>
      </c>
      <c r="N27" s="128">
        <f t="shared" si="4"/>
        <v>1.2448132780082987E-2</v>
      </c>
      <c r="O27" s="14">
        <v>41</v>
      </c>
      <c r="P27" s="128">
        <f t="shared" si="5"/>
        <v>1.2151748666271488E-2</v>
      </c>
    </row>
    <row r="28" spans="1:16">
      <c r="A28" s="85">
        <f t="shared" si="6"/>
        <v>12</v>
      </c>
      <c r="B28" s="167" t="s">
        <v>296</v>
      </c>
      <c r="D28" s="21">
        <v>74</v>
      </c>
      <c r="E28" s="128">
        <f t="shared" si="0"/>
        <v>2.0809898762654669E-2</v>
      </c>
      <c r="F28" s="14">
        <v>29</v>
      </c>
      <c r="G28" s="128">
        <f t="shared" si="1"/>
        <v>8.1552305961754782E-3</v>
      </c>
      <c r="H28" s="14">
        <v>45</v>
      </c>
      <c r="I28" s="128">
        <f t="shared" si="2"/>
        <v>1.2654668166479191E-2</v>
      </c>
      <c r="J28" s="162"/>
      <c r="K28" s="190">
        <v>67</v>
      </c>
      <c r="L28" s="128">
        <f t="shared" si="3"/>
        <v>1.9857735625370479E-2</v>
      </c>
      <c r="M28" s="14">
        <v>29</v>
      </c>
      <c r="N28" s="128">
        <f t="shared" si="4"/>
        <v>8.5951393005334921E-3</v>
      </c>
      <c r="O28" s="14">
        <v>38</v>
      </c>
      <c r="P28" s="128">
        <f t="shared" si="5"/>
        <v>1.1262596324836989E-2</v>
      </c>
    </row>
    <row r="29" spans="1:16">
      <c r="A29" s="85">
        <f t="shared" si="6"/>
        <v>13</v>
      </c>
      <c r="B29" s="167" t="s">
        <v>297</v>
      </c>
      <c r="D29" s="21">
        <v>44</v>
      </c>
      <c r="E29" s="128">
        <f t="shared" si="0"/>
        <v>1.2373453318335208E-2</v>
      </c>
      <c r="F29" s="14">
        <v>44</v>
      </c>
      <c r="G29" s="128">
        <f t="shared" si="1"/>
        <v>1.2373453318335208E-2</v>
      </c>
      <c r="H29" s="14">
        <v>0</v>
      </c>
      <c r="I29" s="128">
        <f t="shared" si="2"/>
        <v>0</v>
      </c>
      <c r="J29" s="162"/>
      <c r="K29" s="190">
        <v>43</v>
      </c>
      <c r="L29" s="128">
        <f t="shared" si="3"/>
        <v>1.2744516893894487E-2</v>
      </c>
      <c r="M29" s="14">
        <v>43</v>
      </c>
      <c r="N29" s="128">
        <f t="shared" si="4"/>
        <v>1.2744516893894487E-2</v>
      </c>
      <c r="O29" s="14">
        <v>0</v>
      </c>
      <c r="P29" s="128">
        <f t="shared" si="5"/>
        <v>0</v>
      </c>
    </row>
    <row r="30" spans="1:16">
      <c r="A30" s="85">
        <f t="shared" si="6"/>
        <v>14</v>
      </c>
      <c r="B30" s="167" t="s">
        <v>298</v>
      </c>
      <c r="D30" s="21">
        <v>43</v>
      </c>
      <c r="E30" s="128">
        <f t="shared" si="0"/>
        <v>1.2092238470191226E-2</v>
      </c>
      <c r="F30" s="14">
        <v>14</v>
      </c>
      <c r="G30" s="128">
        <f t="shared" si="1"/>
        <v>3.937007874015748E-3</v>
      </c>
      <c r="H30" s="14">
        <v>29</v>
      </c>
      <c r="I30" s="128">
        <f t="shared" si="2"/>
        <v>8.1552305961754782E-3</v>
      </c>
      <c r="J30" s="162"/>
      <c r="K30" s="190">
        <v>42</v>
      </c>
      <c r="L30" s="128">
        <f t="shared" si="3"/>
        <v>1.2448132780082987E-2</v>
      </c>
      <c r="M30" s="14">
        <v>14</v>
      </c>
      <c r="N30" s="128">
        <f t="shared" si="4"/>
        <v>4.1493775933609959E-3</v>
      </c>
      <c r="O30" s="14">
        <v>28</v>
      </c>
      <c r="P30" s="128">
        <f t="shared" si="5"/>
        <v>8.2987551867219917E-3</v>
      </c>
    </row>
    <row r="31" spans="1:16">
      <c r="A31" s="85">
        <f t="shared" si="6"/>
        <v>15</v>
      </c>
      <c r="B31" s="167" t="s">
        <v>299</v>
      </c>
      <c r="D31" s="21">
        <v>42</v>
      </c>
      <c r="E31" s="128">
        <f t="shared" si="0"/>
        <v>1.1811023622047244E-2</v>
      </c>
      <c r="F31" s="14">
        <v>42</v>
      </c>
      <c r="G31" s="128">
        <f t="shared" si="1"/>
        <v>1.1811023622047244E-2</v>
      </c>
      <c r="H31" s="14">
        <v>0</v>
      </c>
      <c r="I31" s="128">
        <f t="shared" si="2"/>
        <v>0</v>
      </c>
      <c r="J31" s="162"/>
      <c r="K31" s="190">
        <v>39</v>
      </c>
      <c r="L31" s="128">
        <f t="shared" si="3"/>
        <v>1.1558980438648489E-2</v>
      </c>
      <c r="M31" s="14">
        <v>39</v>
      </c>
      <c r="N31" s="128">
        <f t="shared" si="4"/>
        <v>1.1558980438648489E-2</v>
      </c>
      <c r="O31" s="14">
        <v>0</v>
      </c>
      <c r="P31" s="128">
        <f t="shared" si="5"/>
        <v>0</v>
      </c>
    </row>
    <row r="32" spans="1:16">
      <c r="A32" s="85">
        <f t="shared" si="6"/>
        <v>16</v>
      </c>
      <c r="B32" s="167" t="s">
        <v>300</v>
      </c>
      <c r="D32" s="21">
        <v>35</v>
      </c>
      <c r="E32" s="128">
        <f t="shared" si="0"/>
        <v>9.8425196850393699E-3</v>
      </c>
      <c r="F32" s="14">
        <v>17</v>
      </c>
      <c r="G32" s="128">
        <f t="shared" si="1"/>
        <v>4.7806524184476938E-3</v>
      </c>
      <c r="H32" s="14">
        <v>18</v>
      </c>
      <c r="I32" s="128">
        <f t="shared" si="2"/>
        <v>5.0618672665916761E-3</v>
      </c>
      <c r="J32" s="162"/>
      <c r="K32" s="190">
        <v>34</v>
      </c>
      <c r="L32" s="128">
        <f t="shared" si="3"/>
        <v>1.0077059869590991E-2</v>
      </c>
      <c r="M32" s="14">
        <v>15</v>
      </c>
      <c r="N32" s="128">
        <f t="shared" si="4"/>
        <v>4.4457617071724954E-3</v>
      </c>
      <c r="O32" s="14">
        <v>19</v>
      </c>
      <c r="P32" s="128">
        <f t="shared" si="5"/>
        <v>5.6312981624184943E-3</v>
      </c>
    </row>
    <row r="33" spans="1:16">
      <c r="A33" s="85">
        <f t="shared" si="6"/>
        <v>17</v>
      </c>
      <c r="B33" s="167" t="s">
        <v>301</v>
      </c>
      <c r="D33" s="21">
        <v>24</v>
      </c>
      <c r="E33" s="128">
        <f t="shared" si="0"/>
        <v>6.7491563554555678E-3</v>
      </c>
      <c r="F33" s="14">
        <v>6</v>
      </c>
      <c r="G33" s="128">
        <f t="shared" si="1"/>
        <v>1.687289088863892E-3</v>
      </c>
      <c r="H33" s="14">
        <v>18</v>
      </c>
      <c r="I33" s="128">
        <f t="shared" si="2"/>
        <v>5.0618672665916761E-3</v>
      </c>
      <c r="J33" s="162"/>
      <c r="K33" s="190">
        <v>23</v>
      </c>
      <c r="L33" s="128">
        <f t="shared" si="3"/>
        <v>6.8168346176644933E-3</v>
      </c>
      <c r="M33" s="14">
        <v>8</v>
      </c>
      <c r="N33" s="128">
        <f t="shared" si="4"/>
        <v>2.3710729104919974E-3</v>
      </c>
      <c r="O33" s="14">
        <v>15</v>
      </c>
      <c r="P33" s="128">
        <f t="shared" si="5"/>
        <v>4.4457617071724954E-3</v>
      </c>
    </row>
    <row r="34" spans="1:16">
      <c r="A34" s="85">
        <f t="shared" si="6"/>
        <v>18</v>
      </c>
      <c r="B34" s="167" t="s">
        <v>302</v>
      </c>
      <c r="D34" s="21">
        <v>22</v>
      </c>
      <c r="E34" s="128">
        <f t="shared" si="0"/>
        <v>6.1867266591676042E-3</v>
      </c>
      <c r="F34" s="14">
        <v>11</v>
      </c>
      <c r="G34" s="128">
        <f t="shared" si="1"/>
        <v>3.0933633295838021E-3</v>
      </c>
      <c r="H34" s="14">
        <v>11</v>
      </c>
      <c r="I34" s="128">
        <f t="shared" si="2"/>
        <v>3.0933633295838021E-3</v>
      </c>
      <c r="J34" s="162"/>
      <c r="K34" s="190">
        <v>20</v>
      </c>
      <c r="L34" s="128">
        <f t="shared" si="3"/>
        <v>5.9276822762299938E-3</v>
      </c>
      <c r="M34" s="14">
        <v>9</v>
      </c>
      <c r="N34" s="128">
        <f t="shared" si="4"/>
        <v>2.6674570243034974E-3</v>
      </c>
      <c r="O34" s="14">
        <v>11</v>
      </c>
      <c r="P34" s="128">
        <f t="shared" si="5"/>
        <v>3.2602252519264969E-3</v>
      </c>
    </row>
    <row r="35" spans="1:16">
      <c r="A35" s="85">
        <f t="shared" si="6"/>
        <v>19</v>
      </c>
      <c r="B35" s="167" t="s">
        <v>303</v>
      </c>
      <c r="D35" s="21">
        <v>18</v>
      </c>
      <c r="E35" s="128">
        <f t="shared" si="0"/>
        <v>5.0618672665916761E-3</v>
      </c>
      <c r="F35" s="14">
        <v>3</v>
      </c>
      <c r="G35" s="128">
        <f t="shared" si="1"/>
        <v>8.4364454443194598E-4</v>
      </c>
      <c r="H35" s="14">
        <v>15</v>
      </c>
      <c r="I35" s="128">
        <f t="shared" si="2"/>
        <v>4.2182227221597302E-3</v>
      </c>
      <c r="J35" s="162"/>
      <c r="K35" s="190">
        <v>19</v>
      </c>
      <c r="L35" s="128">
        <f t="shared" si="3"/>
        <v>5.6312981624184943E-3</v>
      </c>
      <c r="M35" s="14">
        <v>5</v>
      </c>
      <c r="N35" s="128">
        <f t="shared" si="4"/>
        <v>1.4819205690574985E-3</v>
      </c>
      <c r="O35" s="14">
        <v>14</v>
      </c>
      <c r="P35" s="128">
        <f t="shared" si="5"/>
        <v>4.1493775933609959E-3</v>
      </c>
    </row>
    <row r="36" spans="1:16">
      <c r="A36" s="85">
        <f t="shared" si="6"/>
        <v>20</v>
      </c>
      <c r="B36" s="167" t="s">
        <v>304</v>
      </c>
      <c r="D36" s="21">
        <v>17</v>
      </c>
      <c r="E36" s="128">
        <f t="shared" si="0"/>
        <v>4.7806524184476938E-3</v>
      </c>
      <c r="F36" s="14">
        <v>11</v>
      </c>
      <c r="G36" s="128">
        <f t="shared" si="1"/>
        <v>3.0933633295838021E-3</v>
      </c>
      <c r="H36" s="14">
        <v>6</v>
      </c>
      <c r="I36" s="128">
        <f t="shared" si="2"/>
        <v>1.687289088863892E-3</v>
      </c>
      <c r="J36" s="162"/>
      <c r="K36" s="190">
        <v>18</v>
      </c>
      <c r="L36" s="128">
        <f t="shared" si="3"/>
        <v>5.3349140486069948E-3</v>
      </c>
      <c r="M36" s="14">
        <v>14</v>
      </c>
      <c r="N36" s="128">
        <f t="shared" si="4"/>
        <v>4.1493775933609959E-3</v>
      </c>
      <c r="O36" s="14">
        <v>4</v>
      </c>
      <c r="P36" s="128">
        <f t="shared" si="5"/>
        <v>1.1855364552459987E-3</v>
      </c>
    </row>
    <row r="37" spans="1:16">
      <c r="A37" s="85">
        <f t="shared" si="6"/>
        <v>21</v>
      </c>
      <c r="B37" s="167" t="s">
        <v>305</v>
      </c>
      <c r="D37" s="21">
        <v>15</v>
      </c>
      <c r="E37" s="128">
        <f t="shared" si="0"/>
        <v>4.2182227221597302E-3</v>
      </c>
      <c r="F37" s="14">
        <v>13</v>
      </c>
      <c r="G37" s="128">
        <f t="shared" si="1"/>
        <v>3.6557930258717662E-3</v>
      </c>
      <c r="H37" s="14">
        <v>2</v>
      </c>
      <c r="I37" s="128">
        <f t="shared" si="2"/>
        <v>5.6242969628796406E-4</v>
      </c>
      <c r="J37" s="162"/>
      <c r="K37" s="190">
        <v>15</v>
      </c>
      <c r="L37" s="128">
        <f t="shared" si="3"/>
        <v>4.4457617071724954E-3</v>
      </c>
      <c r="M37" s="14">
        <v>13</v>
      </c>
      <c r="N37" s="128">
        <f t="shared" si="4"/>
        <v>3.8529934795494963E-3</v>
      </c>
      <c r="O37" s="14">
        <v>2</v>
      </c>
      <c r="P37" s="128">
        <f t="shared" si="5"/>
        <v>5.9276822762299936E-4</v>
      </c>
    </row>
    <row r="38" spans="1:16">
      <c r="A38" s="85">
        <f t="shared" si="6"/>
        <v>22</v>
      </c>
      <c r="B38" s="167" t="s">
        <v>306</v>
      </c>
      <c r="D38" s="21">
        <v>6</v>
      </c>
      <c r="E38" s="128">
        <f t="shared" si="0"/>
        <v>1.687289088863892E-3</v>
      </c>
      <c r="F38" s="14">
        <v>5</v>
      </c>
      <c r="G38" s="128">
        <f t="shared" si="1"/>
        <v>1.4060742407199099E-3</v>
      </c>
      <c r="H38" s="14">
        <v>1</v>
      </c>
      <c r="I38" s="128">
        <f t="shared" si="2"/>
        <v>2.8121484814398203E-4</v>
      </c>
      <c r="J38" s="162"/>
      <c r="K38" s="190">
        <v>6</v>
      </c>
      <c r="L38" s="128">
        <f t="shared" si="3"/>
        <v>1.7783046828689982E-3</v>
      </c>
      <c r="M38" s="14">
        <v>5</v>
      </c>
      <c r="N38" s="128">
        <f t="shared" si="4"/>
        <v>1.4819205690574985E-3</v>
      </c>
      <c r="O38" s="14">
        <v>1</v>
      </c>
      <c r="P38" s="128">
        <f t="shared" si="5"/>
        <v>2.9638411381149968E-4</v>
      </c>
    </row>
    <row r="39" spans="1:16">
      <c r="A39" s="85">
        <f t="shared" si="6"/>
        <v>23</v>
      </c>
      <c r="B39" s="167" t="s">
        <v>307</v>
      </c>
      <c r="D39" s="21">
        <v>5</v>
      </c>
      <c r="E39" s="128">
        <f t="shared" si="0"/>
        <v>1.4060742407199099E-3</v>
      </c>
      <c r="F39" s="14">
        <v>5</v>
      </c>
      <c r="G39" s="128">
        <f t="shared" si="1"/>
        <v>1.4060742407199099E-3</v>
      </c>
      <c r="H39" s="14">
        <v>0</v>
      </c>
      <c r="I39" s="128">
        <f t="shared" si="2"/>
        <v>0</v>
      </c>
      <c r="J39" s="162"/>
      <c r="K39" s="190">
        <v>5</v>
      </c>
      <c r="L39" s="128">
        <f t="shared" si="3"/>
        <v>1.4819205690574985E-3</v>
      </c>
      <c r="M39" s="14">
        <v>5</v>
      </c>
      <c r="N39" s="128">
        <f t="shared" si="4"/>
        <v>1.4819205690574985E-3</v>
      </c>
      <c r="O39" s="14">
        <v>0</v>
      </c>
      <c r="P39" s="128">
        <f t="shared" si="5"/>
        <v>0</v>
      </c>
    </row>
    <row r="40" spans="1:16">
      <c r="A40" s="85">
        <f t="shared" si="6"/>
        <v>24</v>
      </c>
      <c r="B40" s="167" t="s">
        <v>308</v>
      </c>
      <c r="D40" s="21">
        <v>3</v>
      </c>
      <c r="E40" s="128">
        <f t="shared" si="0"/>
        <v>8.4364454443194598E-4</v>
      </c>
      <c r="F40" s="14">
        <v>2</v>
      </c>
      <c r="G40" s="128">
        <f t="shared" si="1"/>
        <v>5.6242969628796406E-4</v>
      </c>
      <c r="H40" s="14">
        <v>1</v>
      </c>
      <c r="I40" s="128">
        <f t="shared" si="2"/>
        <v>2.8121484814398203E-4</v>
      </c>
      <c r="J40" s="162"/>
      <c r="K40" s="190">
        <v>3</v>
      </c>
      <c r="L40" s="128">
        <f t="shared" si="3"/>
        <v>8.891523414344991E-4</v>
      </c>
      <c r="M40" s="14">
        <v>2</v>
      </c>
      <c r="N40" s="128">
        <f t="shared" si="4"/>
        <v>5.9276822762299936E-4</v>
      </c>
      <c r="O40" s="14">
        <v>1</v>
      </c>
      <c r="P40" s="128">
        <f t="shared" si="5"/>
        <v>2.9638411381149968E-4</v>
      </c>
    </row>
    <row r="41" spans="1:16">
      <c r="A41" s="85">
        <f t="shared" si="6"/>
        <v>25</v>
      </c>
      <c r="B41" s="167" t="s">
        <v>309</v>
      </c>
      <c r="D41" s="21">
        <v>3</v>
      </c>
      <c r="E41" s="128">
        <f t="shared" si="0"/>
        <v>8.4364454443194598E-4</v>
      </c>
      <c r="F41" s="14">
        <v>0</v>
      </c>
      <c r="G41" s="128">
        <f t="shared" si="1"/>
        <v>0</v>
      </c>
      <c r="H41" s="14">
        <v>3</v>
      </c>
      <c r="I41" s="128">
        <f t="shared" si="2"/>
        <v>8.4364454443194598E-4</v>
      </c>
      <c r="J41" s="162"/>
      <c r="K41" s="190">
        <v>3</v>
      </c>
      <c r="L41" s="128">
        <f t="shared" si="3"/>
        <v>8.891523414344991E-4</v>
      </c>
      <c r="M41" s="14">
        <v>0</v>
      </c>
      <c r="N41" s="128">
        <f t="shared" si="4"/>
        <v>0</v>
      </c>
      <c r="O41" s="14">
        <v>3</v>
      </c>
      <c r="P41" s="128">
        <f t="shared" si="5"/>
        <v>8.891523414344991E-4</v>
      </c>
    </row>
    <row r="42" spans="1:16">
      <c r="A42" s="85">
        <f t="shared" si="6"/>
        <v>26</v>
      </c>
      <c r="B42" s="167" t="s">
        <v>310</v>
      </c>
      <c r="D42" s="21">
        <v>2</v>
      </c>
      <c r="E42" s="128">
        <f t="shared" si="0"/>
        <v>5.6242969628796406E-4</v>
      </c>
      <c r="F42" s="14">
        <v>2</v>
      </c>
      <c r="G42" s="128">
        <f t="shared" si="1"/>
        <v>5.6242969628796406E-4</v>
      </c>
      <c r="H42" s="14">
        <v>0</v>
      </c>
      <c r="I42" s="128">
        <f t="shared" si="2"/>
        <v>0</v>
      </c>
      <c r="J42" s="162"/>
      <c r="K42" s="190">
        <v>2</v>
      </c>
      <c r="L42" s="128">
        <f t="shared" si="3"/>
        <v>5.9276822762299936E-4</v>
      </c>
      <c r="M42" s="14">
        <v>2</v>
      </c>
      <c r="N42" s="128">
        <f t="shared" si="4"/>
        <v>5.9276822762299936E-4</v>
      </c>
      <c r="O42" s="14">
        <v>0</v>
      </c>
      <c r="P42" s="128">
        <f t="shared" si="5"/>
        <v>0</v>
      </c>
    </row>
    <row r="43" spans="1:16">
      <c r="A43" s="85">
        <f t="shared" si="6"/>
        <v>27</v>
      </c>
      <c r="B43" s="167" t="s">
        <v>311</v>
      </c>
      <c r="D43" s="21">
        <v>1</v>
      </c>
      <c r="E43" s="128">
        <f t="shared" si="0"/>
        <v>2.8121484814398203E-4</v>
      </c>
      <c r="F43" s="14">
        <v>1</v>
      </c>
      <c r="G43" s="128">
        <f t="shared" si="1"/>
        <v>2.8121484814398203E-4</v>
      </c>
      <c r="H43" s="14">
        <v>0</v>
      </c>
      <c r="I43" s="128">
        <f t="shared" si="2"/>
        <v>0</v>
      </c>
      <c r="J43" s="162"/>
      <c r="K43" s="190">
        <v>2</v>
      </c>
      <c r="L43" s="128">
        <f t="shared" si="3"/>
        <v>5.9276822762299936E-4</v>
      </c>
      <c r="M43" s="14">
        <v>1</v>
      </c>
      <c r="N43" s="128">
        <f t="shared" si="4"/>
        <v>2.9638411381149968E-4</v>
      </c>
      <c r="O43" s="14">
        <v>1</v>
      </c>
      <c r="P43" s="128">
        <f t="shared" si="5"/>
        <v>2.9638411381149968E-4</v>
      </c>
    </row>
    <row r="44" spans="1:16">
      <c r="A44" s="85">
        <f t="shared" si="6"/>
        <v>28</v>
      </c>
      <c r="B44" s="167" t="s">
        <v>312</v>
      </c>
      <c r="D44" s="21">
        <v>1</v>
      </c>
      <c r="E44" s="128">
        <f t="shared" si="0"/>
        <v>2.8121484814398203E-4</v>
      </c>
      <c r="F44" s="14">
        <v>0</v>
      </c>
      <c r="G44" s="128">
        <f t="shared" si="1"/>
        <v>0</v>
      </c>
      <c r="H44" s="14">
        <v>1</v>
      </c>
      <c r="I44" s="128">
        <f t="shared" si="2"/>
        <v>2.8121484814398203E-4</v>
      </c>
      <c r="J44" s="162"/>
      <c r="K44" s="190">
        <v>1</v>
      </c>
      <c r="L44" s="128">
        <f t="shared" si="3"/>
        <v>2.9638411381149968E-4</v>
      </c>
      <c r="M44" s="14">
        <v>0</v>
      </c>
      <c r="N44" s="128">
        <f t="shared" si="4"/>
        <v>0</v>
      </c>
      <c r="O44" s="14">
        <v>1</v>
      </c>
      <c r="P44" s="128">
        <f t="shared" si="5"/>
        <v>2.9638411381149968E-4</v>
      </c>
    </row>
    <row r="45" spans="1:16">
      <c r="A45" s="85">
        <f t="shared" si="6"/>
        <v>29</v>
      </c>
      <c r="B45" s="167" t="s">
        <v>313</v>
      </c>
      <c r="D45" s="21">
        <v>1</v>
      </c>
      <c r="E45" s="128">
        <f t="shared" si="0"/>
        <v>2.8121484814398203E-4</v>
      </c>
      <c r="F45" s="14">
        <v>1</v>
      </c>
      <c r="G45" s="128">
        <f t="shared" si="1"/>
        <v>2.8121484814398203E-4</v>
      </c>
      <c r="H45" s="14">
        <v>0</v>
      </c>
      <c r="I45" s="128">
        <f t="shared" si="2"/>
        <v>0</v>
      </c>
      <c r="J45" s="162"/>
      <c r="K45" s="190">
        <v>1</v>
      </c>
      <c r="L45" s="128">
        <f t="shared" si="3"/>
        <v>2.9638411381149968E-4</v>
      </c>
      <c r="M45" s="14">
        <v>1</v>
      </c>
      <c r="N45" s="128">
        <f t="shared" si="4"/>
        <v>2.9638411381149968E-4</v>
      </c>
      <c r="O45" s="14">
        <v>0</v>
      </c>
      <c r="P45" s="128">
        <f t="shared" si="5"/>
        <v>0</v>
      </c>
    </row>
    <row r="46" spans="1:16">
      <c r="A46" s="85">
        <f t="shared" si="6"/>
        <v>30</v>
      </c>
      <c r="B46" s="167" t="s">
        <v>314</v>
      </c>
      <c r="D46" s="21">
        <v>1</v>
      </c>
      <c r="E46" s="128">
        <f t="shared" si="0"/>
        <v>2.8121484814398203E-4</v>
      </c>
      <c r="F46" s="14">
        <v>0</v>
      </c>
      <c r="G46" s="128">
        <f t="shared" si="1"/>
        <v>0</v>
      </c>
      <c r="H46" s="14">
        <v>1</v>
      </c>
      <c r="I46" s="128">
        <f t="shared" si="2"/>
        <v>2.8121484814398203E-4</v>
      </c>
      <c r="J46" s="162"/>
      <c r="K46" s="190">
        <v>2</v>
      </c>
      <c r="L46" s="128">
        <f t="shared" si="3"/>
        <v>5.9276822762299936E-4</v>
      </c>
      <c r="M46" s="14">
        <v>1</v>
      </c>
      <c r="N46" s="128">
        <f t="shared" si="4"/>
        <v>2.9638411381149968E-4</v>
      </c>
      <c r="O46" s="14">
        <v>1</v>
      </c>
      <c r="P46" s="128">
        <f t="shared" si="5"/>
        <v>2.9638411381149968E-4</v>
      </c>
    </row>
    <row r="47" spans="1:16">
      <c r="A47" s="110"/>
      <c r="B47" s="55" t="s">
        <v>13</v>
      </c>
      <c r="C47" s="178"/>
      <c r="D47" s="21">
        <f>SUM(D17:D46)</f>
        <v>3556</v>
      </c>
      <c r="E47" s="129">
        <f>D47/$D$47</f>
        <v>1</v>
      </c>
      <c r="F47" s="21">
        <f>SUM(F17:F46)</f>
        <v>2183</v>
      </c>
      <c r="G47" s="129">
        <f t="shared" si="1"/>
        <v>0.61389201349831268</v>
      </c>
      <c r="H47" s="21">
        <f>SUM(H17:H46)</f>
        <v>1373</v>
      </c>
      <c r="I47" s="129">
        <f t="shared" si="2"/>
        <v>0.38610798650168726</v>
      </c>
      <c r="J47" s="192"/>
      <c r="K47" s="190">
        <f>SUM(K17:K46)</f>
        <v>3374</v>
      </c>
      <c r="L47" s="129">
        <f>K47/$K$47</f>
        <v>1</v>
      </c>
      <c r="M47" s="21">
        <f>SUM(M17:M46)</f>
        <v>2114</v>
      </c>
      <c r="N47" s="129">
        <f t="shared" si="4"/>
        <v>0.62655601659751037</v>
      </c>
      <c r="O47" s="21">
        <f>SUM(O17:O46)</f>
        <v>1260</v>
      </c>
      <c r="P47" s="129">
        <f t="shared" si="5"/>
        <v>0.37344398340248963</v>
      </c>
    </row>
    <row r="48" spans="1:16" ht="15.75" thickBot="1">
      <c r="I48" s="170"/>
    </row>
    <row r="49" spans="15:15" ht="15.75" thickBot="1">
      <c r="O49" s="220" t="s">
        <v>429</v>
      </c>
    </row>
  </sheetData>
  <sheetProtection password="CF0E" sheet="1" objects="1" scenarios="1"/>
  <mergeCells count="14">
    <mergeCell ref="O15:P15"/>
    <mergeCell ref="B3:Q6"/>
    <mergeCell ref="B9:P9"/>
    <mergeCell ref="B10:P10"/>
    <mergeCell ref="D12:I12"/>
    <mergeCell ref="K12:P12"/>
    <mergeCell ref="D13:I13"/>
    <mergeCell ref="K13:P13"/>
    <mergeCell ref="B13:B14"/>
    <mergeCell ref="D15:E15"/>
    <mergeCell ref="F15:G15"/>
    <mergeCell ref="H15:I15"/>
    <mergeCell ref="K15:L15"/>
    <mergeCell ref="M15:N15"/>
  </mergeCells>
  <hyperlinks>
    <hyperlink ref="O49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25" sqref="O25"/>
    </sheetView>
  </sheetViews>
  <sheetFormatPr baseColWidth="10" defaultRowHeight="15"/>
  <cols>
    <col min="1" max="1" width="7.28515625" style="1" customWidth="1"/>
    <col min="2" max="2" width="36.42578125" style="1" customWidth="1"/>
    <col min="3" max="3" width="4.5703125" style="1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6.7109375" style="1" customWidth="1"/>
    <col min="10" max="10" width="4" style="1" customWidth="1"/>
    <col min="11" max="11" width="10.7109375" style="1" customWidth="1"/>
    <col min="12" max="12" width="6.7109375" style="170" customWidth="1"/>
    <col min="13" max="13" width="11.42578125" style="1"/>
    <col min="14" max="14" width="6.7109375" style="1" customWidth="1"/>
    <col min="15" max="15" width="11.42578125" style="1"/>
    <col min="16" max="16" width="6.7109375" style="85" customWidth="1"/>
    <col min="17" max="16384" width="11.42578125" style="1"/>
  </cols>
  <sheetData>
    <row r="2" spans="1:17">
      <c r="B2" s="376" t="s">
        <v>478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1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7" spans="1:17" ht="15.75" thickBot="1"/>
    <row r="8" spans="1:17">
      <c r="B8" s="377" t="s">
        <v>469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9"/>
    </row>
    <row r="9" spans="1:17" ht="15.75" thickBot="1">
      <c r="B9" s="380" t="s">
        <v>404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62"/>
    </row>
    <row r="10" spans="1:17" ht="15.75" thickBot="1"/>
    <row r="11" spans="1:17" ht="15.75" thickBot="1">
      <c r="D11" s="383" t="s">
        <v>0</v>
      </c>
      <c r="E11" s="383"/>
      <c r="F11" s="383"/>
      <c r="G11" s="383"/>
      <c r="H11" s="383"/>
      <c r="I11" s="383"/>
      <c r="K11" s="383" t="s">
        <v>351</v>
      </c>
      <c r="L11" s="383"/>
      <c r="M11" s="383"/>
      <c r="N11" s="383"/>
      <c r="O11" s="383"/>
      <c r="P11" s="383"/>
    </row>
    <row r="12" spans="1:17">
      <c r="B12" s="384" t="s">
        <v>192</v>
      </c>
      <c r="D12" s="385" t="s">
        <v>398</v>
      </c>
      <c r="E12" s="385"/>
      <c r="F12" s="385"/>
      <c r="G12" s="385"/>
      <c r="H12" s="385"/>
      <c r="I12" s="385"/>
      <c r="K12" s="385" t="s">
        <v>405</v>
      </c>
      <c r="L12" s="385"/>
      <c r="M12" s="385"/>
      <c r="N12" s="385"/>
      <c r="O12" s="385"/>
      <c r="P12" s="385"/>
    </row>
    <row r="13" spans="1:17">
      <c r="B13" s="384"/>
    </row>
    <row r="14" spans="1:17">
      <c r="B14" s="384"/>
      <c r="J14" s="93"/>
    </row>
    <row r="15" spans="1:17">
      <c r="A15" s="93"/>
      <c r="B15" s="93"/>
      <c r="C15" s="93"/>
      <c r="D15" s="375" t="s">
        <v>13</v>
      </c>
      <c r="E15" s="375"/>
      <c r="F15" s="375" t="s">
        <v>1</v>
      </c>
      <c r="G15" s="375"/>
      <c r="H15" s="375" t="s">
        <v>2</v>
      </c>
      <c r="I15" s="375"/>
      <c r="J15" s="68"/>
      <c r="K15" s="375" t="s">
        <v>13</v>
      </c>
      <c r="L15" s="375"/>
      <c r="M15" s="375" t="s">
        <v>1</v>
      </c>
      <c r="N15" s="375"/>
      <c r="O15" s="375" t="s">
        <v>2</v>
      </c>
      <c r="P15" s="375"/>
    </row>
    <row r="16" spans="1:17">
      <c r="A16" s="93"/>
      <c r="B16" s="142"/>
      <c r="C16" s="93"/>
      <c r="I16" s="170"/>
      <c r="J16" s="93"/>
      <c r="N16" s="170"/>
      <c r="P16" s="171"/>
      <c r="Q16" s="170"/>
    </row>
    <row r="17" spans="1:17">
      <c r="A17" s="110">
        <v>1</v>
      </c>
      <c r="B17" s="167" t="s">
        <v>315</v>
      </c>
      <c r="C17" s="93"/>
      <c r="D17" s="189">
        <v>193</v>
      </c>
      <c r="E17" s="183">
        <f>D17/$D$22</f>
        <v>0.81434599156118148</v>
      </c>
      <c r="F17" s="200">
        <v>76</v>
      </c>
      <c r="G17" s="183">
        <f>F17/$D$22</f>
        <v>0.32067510548523209</v>
      </c>
      <c r="H17" s="200">
        <v>117</v>
      </c>
      <c r="I17" s="183">
        <f>H17/$D$22</f>
        <v>0.49367088607594939</v>
      </c>
      <c r="J17" s="177"/>
      <c r="K17" s="182">
        <v>184</v>
      </c>
      <c r="L17" s="183">
        <f>K17/$K$22</f>
        <v>0.81415929203539827</v>
      </c>
      <c r="M17" s="203">
        <v>65</v>
      </c>
      <c r="N17" s="128">
        <f>M17/$K$22</f>
        <v>0.28761061946902655</v>
      </c>
      <c r="O17" s="203">
        <v>119</v>
      </c>
      <c r="P17" s="128">
        <f t="shared" ref="P17:P22" si="0">O17/$K$22</f>
        <v>0.52654867256637172</v>
      </c>
      <c r="Q17" s="170"/>
    </row>
    <row r="18" spans="1:17">
      <c r="A18" s="110">
        <v>2</v>
      </c>
      <c r="B18" s="167" t="s">
        <v>316</v>
      </c>
      <c r="C18" s="93"/>
      <c r="D18" s="189">
        <v>26</v>
      </c>
      <c r="E18" s="183">
        <f t="shared" ref="E18:E22" si="1">D18/$D$22</f>
        <v>0.10970464135021098</v>
      </c>
      <c r="F18" s="200">
        <v>14</v>
      </c>
      <c r="G18" s="183">
        <f t="shared" ref="G18:G22" si="2">F18/$D$22</f>
        <v>5.9071729957805907E-2</v>
      </c>
      <c r="H18" s="200">
        <v>12</v>
      </c>
      <c r="I18" s="183">
        <f t="shared" ref="I18:I22" si="3">H18/$D$22</f>
        <v>5.0632911392405063E-2</v>
      </c>
      <c r="J18" s="177"/>
      <c r="K18" s="182">
        <v>26</v>
      </c>
      <c r="L18" s="183">
        <f t="shared" ref="L18:L22" si="4">K18/$K$22</f>
        <v>0.11504424778761062</v>
      </c>
      <c r="M18" s="203">
        <v>12</v>
      </c>
      <c r="N18" s="128">
        <f t="shared" ref="N18:N22" si="5">M18/$K$22</f>
        <v>5.3097345132743362E-2</v>
      </c>
      <c r="O18" s="203">
        <v>14</v>
      </c>
      <c r="P18" s="128">
        <f t="shared" si="0"/>
        <v>6.1946902654867256E-2</v>
      </c>
      <c r="Q18" s="170"/>
    </row>
    <row r="19" spans="1:17">
      <c r="A19" s="110">
        <v>3</v>
      </c>
      <c r="B19" s="167" t="s">
        <v>317</v>
      </c>
      <c r="C19" s="93"/>
      <c r="D19" s="189">
        <v>14</v>
      </c>
      <c r="E19" s="183">
        <f t="shared" si="1"/>
        <v>5.9071729957805907E-2</v>
      </c>
      <c r="F19" s="200">
        <v>4</v>
      </c>
      <c r="G19" s="183">
        <f t="shared" si="2"/>
        <v>1.6877637130801686E-2</v>
      </c>
      <c r="H19" s="200">
        <v>10</v>
      </c>
      <c r="I19" s="183">
        <f t="shared" si="3"/>
        <v>4.2194092827004218E-2</v>
      </c>
      <c r="J19" s="177"/>
      <c r="K19" s="182">
        <v>14</v>
      </c>
      <c r="L19" s="183">
        <f t="shared" si="4"/>
        <v>6.1946902654867256E-2</v>
      </c>
      <c r="M19" s="203">
        <v>4</v>
      </c>
      <c r="N19" s="128">
        <f t="shared" si="5"/>
        <v>1.7699115044247787E-2</v>
      </c>
      <c r="O19" s="203">
        <v>10</v>
      </c>
      <c r="P19" s="128">
        <f t="shared" si="0"/>
        <v>4.4247787610619468E-2</v>
      </c>
      <c r="Q19" s="170"/>
    </row>
    <row r="20" spans="1:17">
      <c r="A20" s="110">
        <v>4</v>
      </c>
      <c r="B20" s="167" t="s">
        <v>318</v>
      </c>
      <c r="C20" s="93"/>
      <c r="D20" s="189">
        <v>3</v>
      </c>
      <c r="E20" s="183">
        <f t="shared" si="1"/>
        <v>1.2658227848101266E-2</v>
      </c>
      <c r="F20" s="200">
        <v>3</v>
      </c>
      <c r="G20" s="183">
        <f t="shared" si="2"/>
        <v>1.2658227848101266E-2</v>
      </c>
      <c r="H20" s="200">
        <v>0</v>
      </c>
      <c r="I20" s="183">
        <f t="shared" si="3"/>
        <v>0</v>
      </c>
      <c r="J20" s="177"/>
      <c r="K20" s="182">
        <v>1</v>
      </c>
      <c r="L20" s="183">
        <f t="shared" si="4"/>
        <v>4.4247787610619468E-3</v>
      </c>
      <c r="M20" s="203">
        <v>1</v>
      </c>
      <c r="N20" s="128">
        <f t="shared" si="5"/>
        <v>4.4247787610619468E-3</v>
      </c>
      <c r="O20" s="203">
        <v>0</v>
      </c>
      <c r="P20" s="128">
        <f t="shared" si="0"/>
        <v>0</v>
      </c>
      <c r="Q20" s="170"/>
    </row>
    <row r="21" spans="1:17">
      <c r="A21" s="110">
        <v>5</v>
      </c>
      <c r="B21" s="167" t="s">
        <v>319</v>
      </c>
      <c r="C21" s="93"/>
      <c r="D21" s="189">
        <v>1</v>
      </c>
      <c r="E21" s="183">
        <f t="shared" si="1"/>
        <v>4.2194092827004216E-3</v>
      </c>
      <c r="F21" s="200">
        <v>0</v>
      </c>
      <c r="G21" s="183">
        <f t="shared" si="2"/>
        <v>0</v>
      </c>
      <c r="H21" s="200">
        <v>1</v>
      </c>
      <c r="I21" s="183">
        <f t="shared" si="3"/>
        <v>4.2194092827004216E-3</v>
      </c>
      <c r="J21" s="177"/>
      <c r="K21" s="182">
        <v>1</v>
      </c>
      <c r="L21" s="183">
        <f t="shared" si="4"/>
        <v>4.4247787610619468E-3</v>
      </c>
      <c r="M21" s="203">
        <v>0</v>
      </c>
      <c r="N21" s="128">
        <f t="shared" si="5"/>
        <v>0</v>
      </c>
      <c r="O21" s="203">
        <v>1</v>
      </c>
      <c r="P21" s="128">
        <f t="shared" si="0"/>
        <v>4.4247787610619468E-3</v>
      </c>
      <c r="Q21" s="170"/>
    </row>
    <row r="22" spans="1:17">
      <c r="A22" s="110"/>
      <c r="B22" s="55" t="s">
        <v>195</v>
      </c>
      <c r="C22" s="178"/>
      <c r="D22" s="55">
        <f>SUM(D17:D21)</f>
        <v>237</v>
      </c>
      <c r="E22" s="184">
        <f t="shared" si="1"/>
        <v>1</v>
      </c>
      <c r="F22" s="55">
        <f>SUM(F17:F21)</f>
        <v>97</v>
      </c>
      <c r="G22" s="184">
        <f t="shared" si="2"/>
        <v>0.40928270042194093</v>
      </c>
      <c r="H22" s="55">
        <f>SUM(H17:H21)</f>
        <v>140</v>
      </c>
      <c r="I22" s="184">
        <f t="shared" si="3"/>
        <v>0.59071729957805907</v>
      </c>
      <c r="J22" s="185"/>
      <c r="K22" s="182">
        <f>SUM(K17:K21)</f>
        <v>226</v>
      </c>
      <c r="L22" s="184">
        <f t="shared" si="4"/>
        <v>1</v>
      </c>
      <c r="M22" s="21">
        <f>SUM(M17:M21)</f>
        <v>82</v>
      </c>
      <c r="N22" s="129">
        <f t="shared" si="5"/>
        <v>0.36283185840707965</v>
      </c>
      <c r="O22" s="21">
        <f>SUM(O17:O21)</f>
        <v>144</v>
      </c>
      <c r="P22" s="129">
        <f t="shared" si="0"/>
        <v>0.63716814159292035</v>
      </c>
      <c r="Q22" s="170"/>
    </row>
    <row r="23" spans="1:17">
      <c r="A23" s="93"/>
      <c r="B23" s="93"/>
      <c r="C23" s="93"/>
      <c r="F23" s="180"/>
      <c r="H23" s="180"/>
      <c r="I23" s="170"/>
      <c r="J23" s="93"/>
      <c r="K23" s="180"/>
      <c r="N23" s="170"/>
      <c r="P23" s="171"/>
      <c r="Q23" s="170"/>
    </row>
    <row r="24" spans="1:17" ht="15.75" thickBot="1">
      <c r="A24" s="93"/>
      <c r="B24" s="93"/>
      <c r="C24" s="93"/>
      <c r="H24" s="180"/>
      <c r="I24" s="170"/>
      <c r="J24" s="93"/>
      <c r="K24" s="180"/>
      <c r="P24" s="171"/>
      <c r="Q24" s="170"/>
    </row>
    <row r="25" spans="1:17" ht="15.75" thickBot="1">
      <c r="A25" s="93"/>
      <c r="B25" s="93"/>
      <c r="C25" s="93"/>
      <c r="I25" s="170"/>
      <c r="J25" s="93"/>
      <c r="K25" s="180"/>
      <c r="O25" s="221" t="s">
        <v>429</v>
      </c>
      <c r="P25" s="171"/>
      <c r="Q25" s="170"/>
    </row>
    <row r="26" spans="1:17">
      <c r="A26" s="93"/>
      <c r="B26" s="93"/>
      <c r="C26" s="93"/>
      <c r="I26" s="170"/>
      <c r="J26" s="93"/>
      <c r="P26" s="171"/>
      <c r="Q26" s="170"/>
    </row>
    <row r="27" spans="1:17">
      <c r="A27" s="93"/>
      <c r="B27" s="93"/>
      <c r="C27" s="93"/>
      <c r="J27" s="93"/>
    </row>
    <row r="28" spans="1:17">
      <c r="A28" s="93"/>
      <c r="B28" s="93"/>
      <c r="C28" s="93"/>
      <c r="J28" s="93"/>
    </row>
    <row r="29" spans="1:17">
      <c r="A29" s="93"/>
      <c r="C29" s="93"/>
      <c r="J29" s="93"/>
    </row>
    <row r="30" spans="1:17">
      <c r="B30" s="93"/>
      <c r="C30" s="93"/>
      <c r="J30" s="93"/>
    </row>
    <row r="32" spans="1:17">
      <c r="B32" s="93"/>
    </row>
  </sheetData>
  <sheetProtection password="CF0E" sheet="1" objects="1" scenarios="1"/>
  <mergeCells count="14">
    <mergeCell ref="O15:P15"/>
    <mergeCell ref="B2:Q5"/>
    <mergeCell ref="B8:P8"/>
    <mergeCell ref="B9:P9"/>
    <mergeCell ref="D11:I11"/>
    <mergeCell ref="K11:P11"/>
    <mergeCell ref="B12:B14"/>
    <mergeCell ref="D12:I12"/>
    <mergeCell ref="K12:P12"/>
    <mergeCell ref="D15:E15"/>
    <mergeCell ref="F15:G15"/>
    <mergeCell ref="H15:I15"/>
    <mergeCell ref="K15:L15"/>
    <mergeCell ref="M15:N15"/>
  </mergeCells>
  <hyperlinks>
    <hyperlink ref="O25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O23" sqref="O23"/>
    </sheetView>
  </sheetViews>
  <sheetFormatPr baseColWidth="10" defaultRowHeight="15"/>
  <cols>
    <col min="1" max="1" width="7.28515625" style="1" customWidth="1"/>
    <col min="2" max="2" width="50.28515625" style="1" customWidth="1"/>
    <col min="3" max="3" width="2.28515625" style="1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6.7109375" style="1" customWidth="1"/>
    <col min="10" max="10" width="2.42578125" style="1" customWidth="1"/>
    <col min="11" max="11" width="10.7109375" style="1" customWidth="1"/>
    <col min="12" max="12" width="6.7109375" style="170" customWidth="1"/>
    <col min="13" max="13" width="11.42578125" style="1"/>
    <col min="14" max="14" width="6.7109375" style="1" customWidth="1"/>
    <col min="15" max="15" width="11.42578125" style="1"/>
    <col min="16" max="16" width="6.7109375" style="85" customWidth="1"/>
    <col min="17" max="16384" width="11.42578125" style="1"/>
  </cols>
  <sheetData>
    <row r="2" spans="1:17">
      <c r="B2" s="376" t="s">
        <v>482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1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7" spans="1:17" ht="15.75" thickBot="1"/>
    <row r="8" spans="1:17">
      <c r="B8" s="377" t="s">
        <v>470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9"/>
    </row>
    <row r="9" spans="1:17" ht="15.75" thickBot="1">
      <c r="B9" s="380" t="s">
        <v>406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62"/>
    </row>
    <row r="10" spans="1:17" ht="15.75" thickBot="1"/>
    <row r="11" spans="1:17" ht="15.75" thickBot="1">
      <c r="D11" s="383" t="s">
        <v>0</v>
      </c>
      <c r="E11" s="383"/>
      <c r="F11" s="383"/>
      <c r="G11" s="383"/>
      <c r="H11" s="383"/>
      <c r="I11" s="383"/>
      <c r="K11" s="383" t="s">
        <v>351</v>
      </c>
      <c r="L11" s="383"/>
      <c r="M11" s="383"/>
      <c r="N11" s="383"/>
      <c r="O11" s="383"/>
      <c r="P11" s="383"/>
    </row>
    <row r="12" spans="1:17">
      <c r="B12" s="384" t="s">
        <v>192</v>
      </c>
      <c r="D12" s="385" t="s">
        <v>398</v>
      </c>
      <c r="E12" s="385"/>
      <c r="F12" s="385"/>
      <c r="G12" s="385"/>
      <c r="H12" s="385"/>
      <c r="I12" s="385"/>
      <c r="K12" s="385" t="s">
        <v>405</v>
      </c>
      <c r="L12" s="385"/>
      <c r="M12" s="385"/>
      <c r="N12" s="385"/>
      <c r="O12" s="385"/>
      <c r="P12" s="385"/>
    </row>
    <row r="13" spans="1:17">
      <c r="B13" s="384"/>
    </row>
    <row r="14" spans="1:17">
      <c r="B14" s="384"/>
      <c r="J14" s="93"/>
    </row>
    <row r="15" spans="1:17">
      <c r="A15" s="93"/>
      <c r="B15" s="93"/>
      <c r="C15" s="93"/>
      <c r="D15" s="375" t="s">
        <v>13</v>
      </c>
      <c r="E15" s="375"/>
      <c r="F15" s="375" t="s">
        <v>1</v>
      </c>
      <c r="G15" s="375"/>
      <c r="H15" s="375" t="s">
        <v>2</v>
      </c>
      <c r="I15" s="375"/>
      <c r="J15" s="68"/>
      <c r="K15" s="375" t="s">
        <v>13</v>
      </c>
      <c r="L15" s="375"/>
      <c r="M15" s="375" t="s">
        <v>1</v>
      </c>
      <c r="N15" s="375"/>
      <c r="O15" s="375" t="s">
        <v>2</v>
      </c>
      <c r="P15" s="375"/>
    </row>
    <row r="16" spans="1:17">
      <c r="A16" s="93"/>
      <c r="B16" s="142"/>
      <c r="C16" s="93"/>
      <c r="I16" s="170"/>
      <c r="J16" s="93"/>
      <c r="N16" s="170"/>
      <c r="P16" s="171"/>
      <c r="Q16" s="170"/>
    </row>
    <row r="17" spans="1:17">
      <c r="A17" s="93">
        <v>1</v>
      </c>
      <c r="B17" s="200" t="s">
        <v>388</v>
      </c>
      <c r="C17" s="93"/>
      <c r="D17" s="21">
        <v>6</v>
      </c>
      <c r="E17" s="128">
        <f>D17/$D$21</f>
        <v>0.46153846153846156</v>
      </c>
      <c r="F17" s="203">
        <v>2</v>
      </c>
      <c r="G17" s="128">
        <f>F17/$D$21</f>
        <v>0.15384615384615385</v>
      </c>
      <c r="H17" s="203">
        <v>4</v>
      </c>
      <c r="I17" s="128">
        <f>H17/$D$21</f>
        <v>0.30769230769230771</v>
      </c>
      <c r="J17" s="162"/>
      <c r="K17" s="190">
        <v>0</v>
      </c>
      <c r="L17" s="128">
        <f>K17/$K$21</f>
        <v>0</v>
      </c>
      <c r="M17" s="203">
        <v>0</v>
      </c>
      <c r="N17" s="128">
        <f>M17/$K$21</f>
        <v>0</v>
      </c>
      <c r="O17" s="203">
        <v>0</v>
      </c>
      <c r="P17" s="128">
        <f>O17/$K$21</f>
        <v>0</v>
      </c>
      <c r="Q17" s="170"/>
    </row>
    <row r="18" spans="1:17">
      <c r="A18" s="93">
        <v>2</v>
      </c>
      <c r="B18" s="167" t="s">
        <v>320</v>
      </c>
      <c r="C18" s="93"/>
      <c r="D18" s="21">
        <v>4</v>
      </c>
      <c r="E18" s="128">
        <f>D18/$D$21</f>
        <v>0.30769230769230771</v>
      </c>
      <c r="F18" s="203">
        <v>0</v>
      </c>
      <c r="G18" s="128">
        <f>F18/$D$21</f>
        <v>0</v>
      </c>
      <c r="H18" s="203">
        <v>4</v>
      </c>
      <c r="I18" s="128">
        <f>H18/$D$21</f>
        <v>0.30769230769230771</v>
      </c>
      <c r="J18" s="162"/>
      <c r="K18" s="190">
        <v>10</v>
      </c>
      <c r="L18" s="128">
        <f>K18/$K$21</f>
        <v>0.55555555555555558</v>
      </c>
      <c r="M18" s="203">
        <v>1</v>
      </c>
      <c r="N18" s="128">
        <f>M18/$K$21</f>
        <v>5.5555555555555552E-2</v>
      </c>
      <c r="O18" s="203">
        <v>9</v>
      </c>
      <c r="P18" s="128">
        <f>O18/$K$21</f>
        <v>0.5</v>
      </c>
      <c r="Q18" s="170"/>
    </row>
    <row r="19" spans="1:17">
      <c r="A19" s="93">
        <v>3</v>
      </c>
      <c r="B19" s="167" t="s">
        <v>321</v>
      </c>
      <c r="C19" s="93"/>
      <c r="D19" s="21">
        <v>2</v>
      </c>
      <c r="E19" s="128">
        <f>D19/$D$21</f>
        <v>0.15384615384615385</v>
      </c>
      <c r="F19" s="203">
        <v>0</v>
      </c>
      <c r="G19" s="128">
        <f>F19/$D$21</f>
        <v>0</v>
      </c>
      <c r="H19" s="203">
        <v>2</v>
      </c>
      <c r="I19" s="128">
        <f>H19/$D$21</f>
        <v>0.15384615384615385</v>
      </c>
      <c r="J19" s="162"/>
      <c r="K19" s="190">
        <v>7</v>
      </c>
      <c r="L19" s="128">
        <f>K19/$K$21</f>
        <v>0.3888888888888889</v>
      </c>
      <c r="M19" s="203">
        <v>2</v>
      </c>
      <c r="N19" s="128">
        <f>M19/$K$21</f>
        <v>0.1111111111111111</v>
      </c>
      <c r="O19" s="203">
        <v>5</v>
      </c>
      <c r="P19" s="128">
        <f>O19/$K$21</f>
        <v>0.27777777777777779</v>
      </c>
      <c r="Q19" s="170"/>
    </row>
    <row r="20" spans="1:17">
      <c r="A20" s="93">
        <v>4</v>
      </c>
      <c r="B20" s="167" t="s">
        <v>322</v>
      </c>
      <c r="C20" s="93"/>
      <c r="D20" s="21">
        <v>1</v>
      </c>
      <c r="E20" s="128">
        <f>D20/$D$21</f>
        <v>7.6923076923076927E-2</v>
      </c>
      <c r="F20" s="203">
        <v>0</v>
      </c>
      <c r="G20" s="128">
        <f>F20/$D$21</f>
        <v>0</v>
      </c>
      <c r="H20" s="203">
        <v>1</v>
      </c>
      <c r="I20" s="128">
        <f>H20/$D$21</f>
        <v>7.6923076923076927E-2</v>
      </c>
      <c r="J20" s="162"/>
      <c r="K20" s="190">
        <v>1</v>
      </c>
      <c r="L20" s="128">
        <f>K20/$K$21</f>
        <v>5.5555555555555552E-2</v>
      </c>
      <c r="M20" s="203">
        <v>1</v>
      </c>
      <c r="N20" s="128">
        <f>M20/$K$21</f>
        <v>5.5555555555555552E-2</v>
      </c>
      <c r="O20" s="203">
        <v>0</v>
      </c>
      <c r="P20" s="128">
        <f>O20/$K$21</f>
        <v>0</v>
      </c>
      <c r="Q20" s="170"/>
    </row>
    <row r="21" spans="1:17">
      <c r="A21" s="93"/>
      <c r="B21" s="55" t="s">
        <v>195</v>
      </c>
      <c r="C21" s="178"/>
      <c r="D21" s="21">
        <f>SUM(D17:D20)</f>
        <v>13</v>
      </c>
      <c r="E21" s="129">
        <f>D21/$D$21</f>
        <v>1</v>
      </c>
      <c r="F21" s="21">
        <f>SUM(F17:F20)</f>
        <v>2</v>
      </c>
      <c r="G21" s="129">
        <f>F21/$D$21</f>
        <v>0.15384615384615385</v>
      </c>
      <c r="H21" s="21">
        <f>SUM(H17:H20)</f>
        <v>11</v>
      </c>
      <c r="I21" s="129">
        <f>H21/$D$21</f>
        <v>0.84615384615384615</v>
      </c>
      <c r="J21" s="192"/>
      <c r="K21" s="190">
        <f>SUM(K17:K20)</f>
        <v>18</v>
      </c>
      <c r="L21" s="129">
        <f>K21/$K$21</f>
        <v>1</v>
      </c>
      <c r="M21" s="21">
        <f>SUM(M17:M20)</f>
        <v>4</v>
      </c>
      <c r="N21" s="129">
        <f>M21/$K$21</f>
        <v>0.22222222222222221</v>
      </c>
      <c r="O21" s="21">
        <f>SUM(O17:O20)</f>
        <v>14</v>
      </c>
      <c r="P21" s="129">
        <f>O21/$K$21</f>
        <v>0.77777777777777779</v>
      </c>
      <c r="Q21" s="170"/>
    </row>
    <row r="22" spans="1:17" ht="15.75" thickBot="1">
      <c r="A22" s="93"/>
      <c r="B22" s="93"/>
      <c r="C22" s="93"/>
      <c r="F22" s="202"/>
      <c r="H22" s="202"/>
      <c r="I22" s="170"/>
      <c r="J22" s="93"/>
      <c r="K22" s="180"/>
      <c r="M22" s="202"/>
      <c r="N22" s="170"/>
      <c r="O22" s="202"/>
      <c r="P22" s="171"/>
      <c r="Q22" s="170"/>
    </row>
    <row r="23" spans="1:17" ht="15.75" thickBot="1">
      <c r="A23" s="93"/>
      <c r="B23" s="93"/>
      <c r="C23" s="93"/>
      <c r="F23" s="202"/>
      <c r="H23" s="202"/>
      <c r="I23" s="170"/>
      <c r="J23" s="93"/>
      <c r="K23" s="180"/>
      <c r="O23" s="219" t="s">
        <v>429</v>
      </c>
      <c r="P23" s="171"/>
      <c r="Q23" s="170"/>
    </row>
    <row r="24" spans="1:17">
      <c r="A24" s="93"/>
      <c r="B24" s="93"/>
      <c r="C24" s="93"/>
      <c r="F24" s="202"/>
      <c r="H24" s="202"/>
      <c r="I24" s="170"/>
      <c r="J24" s="93"/>
      <c r="K24" s="180"/>
      <c r="P24" s="171"/>
      <c r="Q24" s="170"/>
    </row>
    <row r="25" spans="1:17">
      <c r="A25" s="93"/>
      <c r="B25" s="93"/>
      <c r="C25" s="93"/>
      <c r="F25" s="202"/>
      <c r="I25" s="170"/>
      <c r="J25" s="93"/>
      <c r="P25" s="171"/>
      <c r="Q25" s="170"/>
    </row>
    <row r="26" spans="1:17">
      <c r="A26" s="93"/>
      <c r="B26" s="93"/>
      <c r="C26" s="93"/>
      <c r="J26" s="93"/>
    </row>
    <row r="27" spans="1:17">
      <c r="A27" s="93"/>
      <c r="B27" s="93"/>
      <c r="C27" s="93"/>
      <c r="J27" s="93"/>
    </row>
    <row r="28" spans="1:17">
      <c r="A28" s="93"/>
      <c r="C28" s="93"/>
      <c r="J28" s="93"/>
    </row>
    <row r="29" spans="1:17">
      <c r="B29" s="93"/>
      <c r="C29" s="93"/>
      <c r="J29" s="93"/>
    </row>
    <row r="31" spans="1:17">
      <c r="B31" s="93"/>
    </row>
  </sheetData>
  <sheetProtection password="CF0E" sheet="1" objects="1" scenarios="1"/>
  <mergeCells count="14">
    <mergeCell ref="O15:P15"/>
    <mergeCell ref="B2:Q5"/>
    <mergeCell ref="B8:P8"/>
    <mergeCell ref="B9:P9"/>
    <mergeCell ref="D11:I11"/>
    <mergeCell ref="K11:P11"/>
    <mergeCell ref="B12:B14"/>
    <mergeCell ref="D12:I12"/>
    <mergeCell ref="K12:P12"/>
    <mergeCell ref="D15:E15"/>
    <mergeCell ref="F15:G15"/>
    <mergeCell ref="H15:I15"/>
    <mergeCell ref="K15:L15"/>
    <mergeCell ref="M15:N15"/>
  </mergeCells>
  <hyperlinks>
    <hyperlink ref="O23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41"/>
  <sheetViews>
    <sheetView workbookViewId="0">
      <selection activeCell="O33" sqref="O33"/>
    </sheetView>
  </sheetViews>
  <sheetFormatPr baseColWidth="10" defaultRowHeight="15"/>
  <cols>
    <col min="1" max="1" width="5.140625" style="85" customWidth="1"/>
    <col min="2" max="2" width="42.42578125" style="1" customWidth="1"/>
    <col min="3" max="3" width="2.28515625" style="1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5" style="1" customWidth="1"/>
    <col min="10" max="10" width="2.42578125" style="1" customWidth="1"/>
    <col min="11" max="11" width="10.7109375" style="1" customWidth="1"/>
    <col min="12" max="12" width="6.7109375" style="170" customWidth="1"/>
    <col min="13" max="13" width="11.42578125" style="1"/>
    <col min="14" max="14" width="6.7109375" style="1" customWidth="1"/>
    <col min="15" max="15" width="11.42578125" style="1"/>
    <col min="16" max="16" width="6.7109375" style="85" customWidth="1"/>
    <col min="17" max="16384" width="11.42578125" style="1"/>
  </cols>
  <sheetData>
    <row r="2" spans="1:17">
      <c r="B2" s="376" t="s">
        <v>413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1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7" spans="1:17" ht="15.75" thickBot="1"/>
    <row r="8" spans="1:17">
      <c r="B8" s="377" t="s">
        <v>471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9"/>
    </row>
    <row r="9" spans="1:17" ht="15.75" thickBot="1">
      <c r="B9" s="380" t="s">
        <v>414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62"/>
    </row>
    <row r="10" spans="1:17" ht="15.75" thickBot="1"/>
    <row r="11" spans="1:17" ht="15.75" thickBot="1">
      <c r="D11" s="383" t="s">
        <v>0</v>
      </c>
      <c r="E11" s="383"/>
      <c r="F11" s="383"/>
      <c r="G11" s="383"/>
      <c r="H11" s="383"/>
      <c r="I11" s="383"/>
      <c r="K11" s="383" t="s">
        <v>351</v>
      </c>
      <c r="L11" s="383"/>
      <c r="M11" s="383"/>
      <c r="N11" s="383"/>
      <c r="O11" s="383"/>
      <c r="P11" s="383"/>
    </row>
    <row r="12" spans="1:17">
      <c r="B12" s="384" t="s">
        <v>192</v>
      </c>
      <c r="D12" s="385" t="s">
        <v>398</v>
      </c>
      <c r="E12" s="385"/>
      <c r="F12" s="385"/>
      <c r="G12" s="385"/>
      <c r="H12" s="385"/>
      <c r="I12" s="385"/>
      <c r="K12" s="385" t="s">
        <v>405</v>
      </c>
      <c r="L12" s="385"/>
      <c r="M12" s="385"/>
      <c r="N12" s="385"/>
      <c r="O12" s="385"/>
      <c r="P12" s="385"/>
    </row>
    <row r="13" spans="1:17">
      <c r="B13" s="384"/>
    </row>
    <row r="14" spans="1:17">
      <c r="A14" s="110"/>
      <c r="B14" s="463" t="s">
        <v>409</v>
      </c>
      <c r="C14" s="93"/>
      <c r="D14" s="375" t="s">
        <v>13</v>
      </c>
      <c r="E14" s="375"/>
      <c r="F14" s="375" t="s">
        <v>1</v>
      </c>
      <c r="G14" s="375"/>
      <c r="H14" s="375" t="s">
        <v>2</v>
      </c>
      <c r="I14" s="375"/>
      <c r="J14" s="68"/>
      <c r="K14" s="375" t="s">
        <v>13</v>
      </c>
      <c r="L14" s="375"/>
      <c r="M14" s="375" t="s">
        <v>1</v>
      </c>
      <c r="N14" s="375"/>
      <c r="O14" s="375" t="s">
        <v>2</v>
      </c>
      <c r="P14" s="375"/>
    </row>
    <row r="15" spans="1:17">
      <c r="A15" s="110"/>
      <c r="B15" s="464"/>
      <c r="C15" s="93"/>
      <c r="I15" s="170"/>
      <c r="J15" s="93"/>
      <c r="N15" s="170"/>
      <c r="P15" s="171"/>
      <c r="Q15" s="170"/>
    </row>
    <row r="16" spans="1:17">
      <c r="A16" s="110">
        <v>1</v>
      </c>
      <c r="B16" s="167" t="s">
        <v>410</v>
      </c>
      <c r="C16" s="93"/>
      <c r="D16" s="21">
        <f>F16+H16</f>
        <v>1942</v>
      </c>
      <c r="E16" s="128">
        <f>D16/$D$31</f>
        <v>0.32748735244519395</v>
      </c>
      <c r="F16" s="203">
        <v>965</v>
      </c>
      <c r="G16" s="128">
        <f>F16/$D$31</f>
        <v>0.1627318718381113</v>
      </c>
      <c r="H16" s="203">
        <v>977</v>
      </c>
      <c r="I16" s="128">
        <f>H16/$D$31</f>
        <v>0.16475548060708264</v>
      </c>
      <c r="J16" s="162"/>
      <c r="K16" s="190">
        <f>M16+O16</f>
        <v>2053</v>
      </c>
      <c r="L16" s="128">
        <f>K16/$K$31</f>
        <v>0.35335628227194493</v>
      </c>
      <c r="M16" s="203">
        <v>1026</v>
      </c>
      <c r="N16" s="128">
        <f>M16/$K$31</f>
        <v>0.17659208261617901</v>
      </c>
      <c r="O16" s="203">
        <v>1027</v>
      </c>
      <c r="P16" s="128">
        <f>O16/$K$31</f>
        <v>0.17676419965576592</v>
      </c>
      <c r="Q16" s="170"/>
    </row>
    <row r="17" spans="1:17">
      <c r="A17" s="110">
        <v>2</v>
      </c>
      <c r="B17" s="167" t="s">
        <v>411</v>
      </c>
      <c r="C17" s="93"/>
      <c r="D17" s="21">
        <f>F17+H17</f>
        <v>182</v>
      </c>
      <c r="E17" s="128">
        <f>D17/$D$31</f>
        <v>3.0691399662731871E-2</v>
      </c>
      <c r="F17" s="203">
        <v>75</v>
      </c>
      <c r="G17" s="128">
        <f>F17/$D$31</f>
        <v>1.2647554806070826E-2</v>
      </c>
      <c r="H17" s="203">
        <v>107</v>
      </c>
      <c r="I17" s="128">
        <f>H17/$D$31</f>
        <v>1.8043844856661044E-2</v>
      </c>
      <c r="J17" s="162"/>
      <c r="K17" s="190">
        <f>M17+O17</f>
        <v>139</v>
      </c>
      <c r="L17" s="128">
        <f>K17/$K$31</f>
        <v>2.3924268502581756E-2</v>
      </c>
      <c r="M17" s="203">
        <v>66</v>
      </c>
      <c r="N17" s="128">
        <f>M17/$K$31</f>
        <v>1.1359724612736662E-2</v>
      </c>
      <c r="O17" s="203">
        <v>73</v>
      </c>
      <c r="P17" s="128">
        <f>O17/$K$31</f>
        <v>1.2564543889845094E-2</v>
      </c>
      <c r="Q17" s="170"/>
    </row>
    <row r="18" spans="1:17">
      <c r="A18" s="110"/>
      <c r="B18" s="55" t="s">
        <v>416</v>
      </c>
      <c r="C18" s="93"/>
      <c r="D18" s="21">
        <f>SUM(D16:D17)</f>
        <v>2124</v>
      </c>
      <c r="E18" s="129">
        <f>D18/$D$31</f>
        <v>0.35817875210792582</v>
      </c>
      <c r="F18" s="203">
        <f>SUM(F16:F17)</f>
        <v>1040</v>
      </c>
      <c r="G18" s="128">
        <f>F18/$D$31</f>
        <v>0.17537942664418213</v>
      </c>
      <c r="H18" s="203">
        <f>SUM(H16:H17)</f>
        <v>1084</v>
      </c>
      <c r="I18" s="128">
        <f>H18/$D$31</f>
        <v>0.18279932546374367</v>
      </c>
      <c r="J18" s="162"/>
      <c r="K18" s="190">
        <f>SUM(K16:K17)</f>
        <v>2192</v>
      </c>
      <c r="L18" s="128">
        <f>K18/$K$31</f>
        <v>0.37728055077452666</v>
      </c>
      <c r="M18" s="203">
        <f>SUM(M16:M17)</f>
        <v>1092</v>
      </c>
      <c r="N18" s="128">
        <f>M18/$K$31</f>
        <v>0.18795180722891566</v>
      </c>
      <c r="O18" s="203">
        <f>SUM(O16:O17)</f>
        <v>1100</v>
      </c>
      <c r="P18" s="128">
        <f>O18/$K$31</f>
        <v>0.18932874354561102</v>
      </c>
      <c r="Q18" s="170"/>
    </row>
    <row r="19" spans="1:17">
      <c r="A19" s="110"/>
      <c r="B19" s="463" t="s">
        <v>412</v>
      </c>
      <c r="C19" s="93"/>
      <c r="D19" s="172"/>
      <c r="E19" s="130"/>
      <c r="F19" s="206"/>
      <c r="G19" s="130"/>
      <c r="H19" s="206"/>
      <c r="I19" s="130"/>
      <c r="J19" s="162"/>
      <c r="K19" s="207"/>
      <c r="L19" s="130"/>
      <c r="M19" s="206"/>
      <c r="N19" s="130"/>
      <c r="O19" s="206"/>
      <c r="P19" s="130"/>
      <c r="Q19" s="170"/>
    </row>
    <row r="20" spans="1:17">
      <c r="A20" s="110"/>
      <c r="B20" s="464"/>
      <c r="C20" s="93"/>
      <c r="D20" s="126"/>
      <c r="E20" s="169"/>
      <c r="F20" s="204"/>
      <c r="G20" s="169"/>
      <c r="H20" s="204"/>
      <c r="I20" s="169"/>
      <c r="J20" s="162"/>
      <c r="K20" s="205"/>
      <c r="L20" s="169"/>
      <c r="M20" s="204"/>
      <c r="N20" s="169"/>
      <c r="O20" s="204"/>
      <c r="P20" s="169"/>
      <c r="Q20" s="170"/>
    </row>
    <row r="21" spans="1:17">
      <c r="A21" s="110">
        <v>1</v>
      </c>
      <c r="B21" s="167" t="s">
        <v>410</v>
      </c>
      <c r="C21" s="93"/>
      <c r="D21" s="21">
        <f>F21+H21</f>
        <v>3556</v>
      </c>
      <c r="E21" s="128">
        <f>D21/$D$31</f>
        <v>0.59966273187183816</v>
      </c>
      <c r="F21" s="203">
        <v>2183</v>
      </c>
      <c r="G21" s="128">
        <f>F21/$D$31</f>
        <v>0.36812816188870151</v>
      </c>
      <c r="H21" s="203">
        <v>1373</v>
      </c>
      <c r="I21" s="128">
        <f>H21/$D$31</f>
        <v>0.2315345699831366</v>
      </c>
      <c r="J21" s="162"/>
      <c r="K21" s="190">
        <f>M21+O21</f>
        <v>3374</v>
      </c>
      <c r="L21" s="128">
        <f>K21/$K$31</f>
        <v>0.58072289156626511</v>
      </c>
      <c r="M21" s="203">
        <v>2114</v>
      </c>
      <c r="N21" s="128">
        <f>M21/$K$31</f>
        <v>0.363855421686747</v>
      </c>
      <c r="O21" s="203">
        <v>1260</v>
      </c>
      <c r="P21" s="128">
        <f>O21/$K$31</f>
        <v>0.21686746987951808</v>
      </c>
      <c r="Q21" s="170"/>
    </row>
    <row r="22" spans="1:17">
      <c r="A22" s="110">
        <v>2</v>
      </c>
      <c r="B22" s="167" t="s">
        <v>411</v>
      </c>
      <c r="C22" s="93"/>
      <c r="D22" s="21">
        <f>H22+F22</f>
        <v>237</v>
      </c>
      <c r="E22" s="128">
        <f>D22/$D$31</f>
        <v>3.9966273187183814E-2</v>
      </c>
      <c r="F22" s="203">
        <v>97</v>
      </c>
      <c r="G22" s="128">
        <f>F22/$D$31</f>
        <v>1.6357504215851602E-2</v>
      </c>
      <c r="H22" s="203">
        <v>140</v>
      </c>
      <c r="I22" s="128">
        <f>H22/$D$31</f>
        <v>2.3608768971332208E-2</v>
      </c>
      <c r="J22" s="162"/>
      <c r="K22" s="190">
        <f>M22+O22</f>
        <v>226</v>
      </c>
      <c r="L22" s="128">
        <f>K22/$K$31</f>
        <v>3.8898450946643716E-2</v>
      </c>
      <c r="M22" s="203">
        <v>82</v>
      </c>
      <c r="N22" s="128">
        <f>M22/$K$31</f>
        <v>1.4113597246127367E-2</v>
      </c>
      <c r="O22" s="203">
        <v>144</v>
      </c>
      <c r="P22" s="128">
        <f>O22/$K$31</f>
        <v>2.4784853700516352E-2</v>
      </c>
      <c r="Q22" s="170"/>
    </row>
    <row r="23" spans="1:17">
      <c r="A23" s="110"/>
      <c r="B23" s="55" t="s">
        <v>417</v>
      </c>
      <c r="C23" s="93"/>
      <c r="D23" s="21">
        <f>SUM(D21:D22)</f>
        <v>3793</v>
      </c>
      <c r="E23" s="129">
        <f>D23/$D$31</f>
        <v>0.63962900505902187</v>
      </c>
      <c r="F23" s="203">
        <f>SUM(F21:F22)</f>
        <v>2280</v>
      </c>
      <c r="G23" s="128">
        <f>F23/$D$31</f>
        <v>0.38448566610455309</v>
      </c>
      <c r="H23" s="203">
        <f>SUM(H21:H22)</f>
        <v>1513</v>
      </c>
      <c r="I23" s="128">
        <f>H23/$D$31</f>
        <v>0.25514333895446878</v>
      </c>
      <c r="J23" s="162"/>
      <c r="K23" s="190">
        <f>SUM(K21:K22)</f>
        <v>3600</v>
      </c>
      <c r="L23" s="128">
        <f>K23/$K$31</f>
        <v>0.61962134251290879</v>
      </c>
      <c r="M23" s="203">
        <f>SUM(M21:M22)</f>
        <v>2196</v>
      </c>
      <c r="N23" s="128">
        <f>M23/$K$31</f>
        <v>0.37796901893287438</v>
      </c>
      <c r="O23" s="203">
        <f>SUM(O21:O22)</f>
        <v>1404</v>
      </c>
      <c r="P23" s="128">
        <f>O23/$K$31</f>
        <v>0.24165232358003441</v>
      </c>
      <c r="Q23" s="170"/>
    </row>
    <row r="24" spans="1:17">
      <c r="A24" s="110"/>
      <c r="B24" s="463" t="s">
        <v>415</v>
      </c>
      <c r="C24" s="93"/>
      <c r="D24" s="172"/>
      <c r="E24" s="130"/>
      <c r="F24" s="206"/>
      <c r="G24" s="130"/>
      <c r="H24" s="206"/>
      <c r="I24" s="130"/>
      <c r="J24" s="162"/>
      <c r="K24" s="207"/>
      <c r="L24" s="130"/>
      <c r="M24" s="206"/>
      <c r="N24" s="130"/>
      <c r="O24" s="206"/>
      <c r="P24" s="130"/>
      <c r="Q24" s="170"/>
    </row>
    <row r="25" spans="1:17">
      <c r="A25" s="110"/>
      <c r="B25" s="464"/>
      <c r="C25" s="93"/>
      <c r="D25" s="126"/>
      <c r="E25" s="169"/>
      <c r="F25" s="204"/>
      <c r="G25" s="169"/>
      <c r="H25" s="204"/>
      <c r="I25" s="169"/>
      <c r="J25" s="162"/>
      <c r="K25" s="205"/>
      <c r="L25" s="169"/>
      <c r="M25" s="204"/>
      <c r="N25" s="169"/>
      <c r="O25" s="204"/>
      <c r="P25" s="169"/>
      <c r="Q25" s="170"/>
    </row>
    <row r="26" spans="1:17">
      <c r="A26" s="110">
        <v>1</v>
      </c>
      <c r="B26" s="167" t="s">
        <v>410</v>
      </c>
      <c r="C26" s="93"/>
      <c r="D26" s="21"/>
      <c r="E26" s="128"/>
      <c r="F26" s="203"/>
      <c r="G26" s="128"/>
      <c r="H26" s="203"/>
      <c r="I26" s="128"/>
      <c r="J26" s="162"/>
      <c r="K26" s="190"/>
      <c r="L26" s="128"/>
      <c r="M26" s="203"/>
      <c r="N26" s="128"/>
      <c r="O26" s="203"/>
      <c r="P26" s="128"/>
      <c r="Q26" s="170"/>
    </row>
    <row r="27" spans="1:17">
      <c r="A27" s="110">
        <v>2</v>
      </c>
      <c r="B27" s="167" t="s">
        <v>411</v>
      </c>
      <c r="C27" s="93"/>
      <c r="D27" s="21">
        <f>F27+H27</f>
        <v>13</v>
      </c>
      <c r="E27" s="128">
        <f>D27/$D$31</f>
        <v>2.1922428330522765E-3</v>
      </c>
      <c r="F27" s="203">
        <v>2</v>
      </c>
      <c r="G27" s="128">
        <f>F27/$D$31</f>
        <v>3.3726812816188871E-4</v>
      </c>
      <c r="H27" s="203">
        <v>11</v>
      </c>
      <c r="I27" s="128">
        <f>H27/$D$31</f>
        <v>1.8549747048903879E-3</v>
      </c>
      <c r="J27" s="162"/>
      <c r="K27" s="190">
        <f>O27+M27</f>
        <v>18</v>
      </c>
      <c r="L27" s="128">
        <f>K27/$K$31</f>
        <v>3.098106712564544E-3</v>
      </c>
      <c r="M27" s="203">
        <v>4</v>
      </c>
      <c r="N27" s="128">
        <f>M27/$K$31</f>
        <v>6.8846815834767647E-4</v>
      </c>
      <c r="O27" s="203">
        <v>14</v>
      </c>
      <c r="P27" s="128">
        <f>O27/$K$31</f>
        <v>2.4096385542168677E-3</v>
      </c>
      <c r="Q27" s="170"/>
    </row>
    <row r="28" spans="1:17">
      <c r="A28" s="110"/>
      <c r="B28" s="55" t="s">
        <v>418</v>
      </c>
      <c r="C28" s="93"/>
      <c r="D28" s="21">
        <v>13</v>
      </c>
      <c r="E28" s="129">
        <f>D28/$D$31</f>
        <v>2.1922428330522765E-3</v>
      </c>
      <c r="F28" s="203">
        <v>2</v>
      </c>
      <c r="G28" s="128">
        <f>F28/$D$31</f>
        <v>3.3726812816188871E-4</v>
      </c>
      <c r="H28" s="203">
        <v>11</v>
      </c>
      <c r="I28" s="128">
        <f>H28/$D$31</f>
        <v>1.8549747048903879E-3</v>
      </c>
      <c r="J28" s="162"/>
      <c r="K28" s="190">
        <v>18</v>
      </c>
      <c r="L28" s="128">
        <f>K28/$K$31</f>
        <v>3.098106712564544E-3</v>
      </c>
      <c r="M28" s="203">
        <v>4</v>
      </c>
      <c r="N28" s="128">
        <f>M28/$K$31</f>
        <v>6.8846815834767647E-4</v>
      </c>
      <c r="O28" s="203">
        <v>14</v>
      </c>
      <c r="P28" s="128">
        <f>O28/$K$31</f>
        <v>2.4096385542168677E-3</v>
      </c>
      <c r="Q28" s="170"/>
    </row>
    <row r="29" spans="1:17">
      <c r="A29" s="110"/>
      <c r="B29" s="127"/>
      <c r="C29" s="93"/>
      <c r="D29" s="172"/>
      <c r="E29" s="130"/>
      <c r="F29" s="206"/>
      <c r="G29" s="130"/>
      <c r="H29" s="206"/>
      <c r="I29" s="130"/>
      <c r="J29" s="162"/>
      <c r="K29" s="207"/>
      <c r="L29" s="130"/>
      <c r="M29" s="206"/>
      <c r="N29" s="130"/>
      <c r="O29" s="206"/>
      <c r="P29" s="130"/>
      <c r="Q29" s="170"/>
    </row>
    <row r="30" spans="1:17">
      <c r="A30" s="110"/>
      <c r="B30" s="142"/>
      <c r="C30" s="93"/>
      <c r="D30" s="126"/>
      <c r="E30" s="169"/>
      <c r="F30" s="204"/>
      <c r="G30" s="169"/>
      <c r="H30" s="204"/>
      <c r="I30" s="169"/>
      <c r="J30" s="162"/>
      <c r="K30" s="205"/>
      <c r="L30" s="169"/>
      <c r="M30" s="204"/>
      <c r="N30" s="169"/>
      <c r="O30" s="204"/>
      <c r="P30" s="169"/>
      <c r="Q30" s="170"/>
    </row>
    <row r="31" spans="1:17">
      <c r="A31" s="110"/>
      <c r="B31" s="55" t="s">
        <v>195</v>
      </c>
      <c r="C31" s="178"/>
      <c r="D31" s="21">
        <f>D18+D23+D28</f>
        <v>5930</v>
      </c>
      <c r="E31" s="129">
        <f>D31/$D$31</f>
        <v>1</v>
      </c>
      <c r="F31" s="21">
        <f>F18+F23+F28</f>
        <v>3322</v>
      </c>
      <c r="G31" s="129">
        <f>F31/$D$31</f>
        <v>0.56020236087689712</v>
      </c>
      <c r="H31" s="21">
        <f>H18+H23+H28</f>
        <v>2608</v>
      </c>
      <c r="I31" s="129">
        <f>H31/$D$31</f>
        <v>0.43979763912310288</v>
      </c>
      <c r="J31" s="192"/>
      <c r="K31" s="190">
        <f>K18+K23+K28</f>
        <v>5810</v>
      </c>
      <c r="L31" s="129">
        <f>K31/$K$31</f>
        <v>1</v>
      </c>
      <c r="M31" s="21">
        <f>M18+M23+M28</f>
        <v>3292</v>
      </c>
      <c r="N31" s="129">
        <f>M31/$K$31</f>
        <v>0.56660929432013774</v>
      </c>
      <c r="O31" s="21">
        <f>O18+O23+O28</f>
        <v>2518</v>
      </c>
      <c r="P31" s="129">
        <f>O31/$K$31</f>
        <v>0.43339070567986232</v>
      </c>
      <c r="Q31" s="170"/>
    </row>
    <row r="32" spans="1:17" ht="15.75" thickBot="1">
      <c r="A32" s="110"/>
      <c r="B32" s="93"/>
      <c r="C32" s="93"/>
      <c r="F32" s="202"/>
      <c r="H32" s="202"/>
      <c r="I32" s="170"/>
      <c r="J32" s="93"/>
      <c r="K32" s="180"/>
      <c r="M32" s="202"/>
      <c r="N32" s="170"/>
      <c r="O32" s="202"/>
      <c r="P32" s="171"/>
      <c r="Q32" s="170"/>
    </row>
    <row r="33" spans="1:17" ht="15.75" thickBot="1">
      <c r="A33" s="110"/>
      <c r="B33" s="93"/>
      <c r="C33" s="93"/>
      <c r="F33" s="202"/>
      <c r="H33" s="202"/>
      <c r="I33" s="170"/>
      <c r="J33" s="93"/>
      <c r="K33" s="180"/>
      <c r="O33" s="219" t="s">
        <v>429</v>
      </c>
      <c r="P33" s="171"/>
      <c r="Q33" s="170"/>
    </row>
    <row r="34" spans="1:17">
      <c r="A34" s="110"/>
      <c r="B34" s="93"/>
      <c r="C34" s="93"/>
      <c r="F34" s="202"/>
      <c r="H34" s="202"/>
      <c r="I34" s="170"/>
      <c r="J34" s="93"/>
      <c r="K34" s="180"/>
      <c r="P34" s="171"/>
      <c r="Q34" s="170"/>
    </row>
    <row r="35" spans="1:17">
      <c r="A35" s="110"/>
      <c r="B35" s="93"/>
      <c r="C35" s="93"/>
      <c r="F35" s="202"/>
      <c r="I35" s="170"/>
      <c r="J35" s="93"/>
      <c r="P35" s="171"/>
      <c r="Q35" s="170"/>
    </row>
    <row r="36" spans="1:17">
      <c r="A36" s="110"/>
      <c r="B36" s="93"/>
      <c r="C36" s="93"/>
      <c r="J36" s="93"/>
    </row>
    <row r="37" spans="1:17">
      <c r="A37" s="110"/>
      <c r="B37" s="93"/>
      <c r="C37" s="93"/>
      <c r="J37" s="93"/>
    </row>
    <row r="38" spans="1:17">
      <c r="A38" s="110"/>
      <c r="C38" s="93"/>
      <c r="J38" s="93"/>
    </row>
    <row r="39" spans="1:17">
      <c r="B39" s="93"/>
      <c r="C39" s="93"/>
      <c r="J39" s="93"/>
    </row>
    <row r="41" spans="1:17">
      <c r="B41" s="93"/>
    </row>
  </sheetData>
  <sheetProtection password="CF0E" sheet="1" objects="1" scenarios="1"/>
  <mergeCells count="17">
    <mergeCell ref="B19:B20"/>
    <mergeCell ref="B24:B25"/>
    <mergeCell ref="D14:E14"/>
    <mergeCell ref="F14:G14"/>
    <mergeCell ref="H14:I14"/>
    <mergeCell ref="K14:L14"/>
    <mergeCell ref="M14:N14"/>
    <mergeCell ref="O14:P14"/>
    <mergeCell ref="B2:Q5"/>
    <mergeCell ref="B8:P8"/>
    <mergeCell ref="B9:P9"/>
    <mergeCell ref="D11:I11"/>
    <mergeCell ref="K11:P11"/>
    <mergeCell ref="B12:B13"/>
    <mergeCell ref="D12:I12"/>
    <mergeCell ref="K12:P12"/>
    <mergeCell ref="B14:B15"/>
  </mergeCells>
  <hyperlinks>
    <hyperlink ref="O33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84"/>
  <sheetViews>
    <sheetView workbookViewId="0">
      <selection activeCell="K4" sqref="K4"/>
    </sheetView>
  </sheetViews>
  <sheetFormatPr baseColWidth="10" defaultRowHeight="15"/>
  <cols>
    <col min="1" max="1" width="4.85546875" style="1" customWidth="1"/>
    <col min="2" max="2" width="52.42578125" style="1" customWidth="1"/>
    <col min="3" max="3" width="2.28515625" style="1" customWidth="1"/>
    <col min="4" max="4" width="5.5703125" style="1" customWidth="1"/>
    <col min="5" max="5" width="13.7109375" style="1" customWidth="1"/>
    <col min="6" max="6" width="6.7109375" style="85" customWidth="1"/>
    <col min="7" max="7" width="13.7109375" style="85" customWidth="1"/>
    <col min="8" max="8" width="6.7109375" style="85" customWidth="1"/>
    <col min="9" max="9" width="13.7109375" style="85" customWidth="1"/>
    <col min="10" max="10" width="6.7109375" style="85" customWidth="1"/>
    <col min="11" max="11" width="12" style="1" customWidth="1"/>
    <col min="12" max="16384" width="11.42578125" style="1"/>
  </cols>
  <sheetData>
    <row r="2" spans="1:11" s="93" customFormat="1">
      <c r="F2" s="110"/>
      <c r="G2" s="110"/>
      <c r="H2" s="110"/>
      <c r="I2" s="110"/>
      <c r="J2" s="110"/>
    </row>
    <row r="3" spans="1:11" ht="15" customHeight="1">
      <c r="B3" s="376" t="s">
        <v>421</v>
      </c>
      <c r="C3" s="376"/>
      <c r="D3" s="376"/>
      <c r="E3" s="376"/>
      <c r="F3" s="376"/>
      <c r="G3" s="376"/>
      <c r="H3" s="376"/>
      <c r="I3" s="376"/>
      <c r="J3" s="376"/>
    </row>
    <row r="4" spans="1:11">
      <c r="B4" s="376"/>
      <c r="C4" s="376"/>
      <c r="D4" s="376"/>
      <c r="E4" s="376"/>
      <c r="F4" s="376"/>
      <c r="G4" s="376"/>
      <c r="H4" s="376"/>
      <c r="I4" s="376"/>
      <c r="J4" s="376"/>
    </row>
    <row r="5" spans="1:11">
      <c r="B5" s="376"/>
      <c r="C5" s="376"/>
      <c r="D5" s="376"/>
      <c r="E5" s="376"/>
      <c r="F5" s="376"/>
      <c r="G5" s="376"/>
      <c r="H5" s="376"/>
      <c r="I5" s="376"/>
      <c r="J5" s="376"/>
    </row>
    <row r="6" spans="1:11">
      <c r="B6" s="376"/>
      <c r="C6" s="376"/>
      <c r="D6" s="376"/>
      <c r="E6" s="376"/>
      <c r="F6" s="376"/>
      <c r="G6" s="376"/>
      <c r="H6" s="376"/>
      <c r="I6" s="376"/>
      <c r="J6" s="376"/>
    </row>
    <row r="7" spans="1:11" ht="15.75" thickBot="1"/>
    <row r="8" spans="1:11">
      <c r="B8" s="465" t="s">
        <v>472</v>
      </c>
      <c r="C8" s="466"/>
      <c r="D8" s="466"/>
      <c r="E8" s="466"/>
      <c r="F8" s="466"/>
      <c r="G8" s="466"/>
      <c r="H8" s="466"/>
      <c r="I8" s="466"/>
      <c r="J8" s="466"/>
      <c r="K8" s="467"/>
    </row>
    <row r="9" spans="1:11" ht="15.75" thickBot="1">
      <c r="B9" s="468" t="s">
        <v>419</v>
      </c>
      <c r="C9" s="469"/>
      <c r="D9" s="469"/>
      <c r="E9" s="469"/>
      <c r="F9" s="469"/>
      <c r="G9" s="469"/>
      <c r="H9" s="469"/>
      <c r="I9" s="469"/>
      <c r="J9" s="469"/>
      <c r="K9" s="470"/>
    </row>
    <row r="10" spans="1:11" ht="15.75" thickBot="1">
      <c r="B10" s="77"/>
      <c r="C10" s="77"/>
      <c r="D10" s="77"/>
      <c r="E10" s="77"/>
      <c r="F10" s="110"/>
      <c r="G10" s="77"/>
      <c r="H10" s="110"/>
      <c r="I10" s="77"/>
      <c r="J10" s="110"/>
    </row>
    <row r="11" spans="1:11" ht="15.75" thickBot="1">
      <c r="B11" s="397" t="s">
        <v>194</v>
      </c>
      <c r="C11" s="88"/>
      <c r="D11" s="88"/>
      <c r="E11" s="383" t="s">
        <v>351</v>
      </c>
      <c r="F11" s="383"/>
      <c r="G11" s="383"/>
      <c r="H11" s="383"/>
      <c r="I11" s="383"/>
      <c r="J11" s="383"/>
      <c r="K11" s="383"/>
    </row>
    <row r="12" spans="1:11">
      <c r="B12" s="397"/>
      <c r="C12" s="88"/>
      <c r="D12" s="88"/>
      <c r="E12" s="385" t="s">
        <v>350</v>
      </c>
      <c r="F12" s="385"/>
      <c r="G12" s="385"/>
      <c r="H12" s="385"/>
      <c r="I12" s="385"/>
      <c r="J12" s="385"/>
      <c r="K12" s="179"/>
    </row>
    <row r="13" spans="1:11">
      <c r="B13" s="397"/>
      <c r="C13" s="88"/>
      <c r="D13" s="88"/>
      <c r="E13" s="77"/>
      <c r="F13" s="77"/>
      <c r="G13" s="77"/>
      <c r="H13" s="77"/>
      <c r="I13" s="77"/>
      <c r="J13" s="77"/>
    </row>
    <row r="14" spans="1:11">
      <c r="B14" s="397"/>
      <c r="C14" s="88"/>
      <c r="D14" s="88"/>
      <c r="E14" s="398" t="s">
        <v>13</v>
      </c>
      <c r="F14" s="398"/>
      <c r="G14" s="398" t="s">
        <v>1</v>
      </c>
      <c r="H14" s="398"/>
      <c r="I14" s="398" t="s">
        <v>2</v>
      </c>
      <c r="J14" s="398"/>
      <c r="K14" s="3" t="s">
        <v>86</v>
      </c>
    </row>
    <row r="15" spans="1:11" ht="15.75" thickBot="1">
      <c r="B15" s="397"/>
      <c r="C15" s="88"/>
      <c r="D15" s="68"/>
      <c r="E15" s="398"/>
      <c r="F15" s="398"/>
      <c r="G15" s="398"/>
      <c r="H15" s="398"/>
      <c r="I15" s="398"/>
      <c r="J15" s="398"/>
    </row>
    <row r="16" spans="1:11">
      <c r="A16" s="85">
        <v>1</v>
      </c>
      <c r="B16" s="193" t="s">
        <v>50</v>
      </c>
      <c r="C16" s="94"/>
      <c r="D16" s="48"/>
      <c r="E16" s="208">
        <f>G16+I16</f>
        <v>99</v>
      </c>
      <c r="F16" s="111"/>
      <c r="G16" s="209">
        <v>78</v>
      </c>
      <c r="H16" s="111"/>
      <c r="I16" s="115">
        <v>21</v>
      </c>
      <c r="J16" s="111"/>
      <c r="K16" s="115"/>
    </row>
    <row r="17" spans="1:11">
      <c r="A17" s="85">
        <f>A16+1</f>
        <v>2</v>
      </c>
      <c r="B17" s="194" t="s">
        <v>16</v>
      </c>
      <c r="C17" s="94"/>
      <c r="D17" s="48"/>
      <c r="E17" s="210">
        <f>G17+I17</f>
        <v>5</v>
      </c>
      <c r="F17" s="35"/>
      <c r="G17" s="14">
        <v>3</v>
      </c>
      <c r="H17" s="35"/>
      <c r="I17" s="14">
        <v>2</v>
      </c>
      <c r="J17" s="35"/>
      <c r="K17" s="14"/>
    </row>
    <row r="18" spans="1:11">
      <c r="A18" s="85">
        <f t="shared" ref="A18:A61" si="0">A17+1</f>
        <v>3</v>
      </c>
      <c r="B18" s="167" t="s">
        <v>328</v>
      </c>
      <c r="C18" s="93"/>
      <c r="D18" s="54"/>
      <c r="E18" s="21"/>
      <c r="F18" s="35"/>
      <c r="G18" s="211"/>
      <c r="H18" s="35"/>
      <c r="I18" s="14"/>
      <c r="J18" s="35"/>
      <c r="K18" s="14"/>
    </row>
    <row r="19" spans="1:11">
      <c r="A19" s="85">
        <f t="shared" si="0"/>
        <v>4</v>
      </c>
      <c r="B19" s="194" t="s">
        <v>56</v>
      </c>
      <c r="C19" s="94"/>
      <c r="D19" s="48"/>
      <c r="E19" s="210">
        <f>G19+I19</f>
        <v>19</v>
      </c>
      <c r="F19" s="35"/>
      <c r="G19" s="14">
        <v>7</v>
      </c>
      <c r="H19" s="35"/>
      <c r="I19" s="14">
        <v>12</v>
      </c>
      <c r="J19" s="35"/>
      <c r="K19" s="14"/>
    </row>
    <row r="20" spans="1:11">
      <c r="A20" s="85">
        <f t="shared" si="0"/>
        <v>5</v>
      </c>
      <c r="B20" s="194" t="s">
        <v>57</v>
      </c>
      <c r="C20" s="94"/>
      <c r="D20" s="48"/>
      <c r="E20" s="210">
        <f>G20+I20</f>
        <v>20</v>
      </c>
      <c r="F20" s="35"/>
      <c r="G20" s="211">
        <v>8</v>
      </c>
      <c r="H20" s="35"/>
      <c r="I20" s="14">
        <v>12</v>
      </c>
      <c r="J20" s="35"/>
      <c r="K20" s="14"/>
    </row>
    <row r="21" spans="1:11">
      <c r="A21" s="85">
        <f t="shared" si="0"/>
        <v>6</v>
      </c>
      <c r="B21" s="167" t="s">
        <v>25</v>
      </c>
      <c r="C21" s="93"/>
      <c r="D21" s="54"/>
      <c r="E21" s="21">
        <f>G21+I21</f>
        <v>2</v>
      </c>
      <c r="F21" s="35"/>
      <c r="G21" s="212">
        <v>1</v>
      </c>
      <c r="H21" s="35"/>
      <c r="I21" s="14">
        <v>1</v>
      </c>
      <c r="J21" s="35"/>
      <c r="K21" s="14"/>
    </row>
    <row r="22" spans="1:11">
      <c r="A22" s="85">
        <f t="shared" si="0"/>
        <v>7</v>
      </c>
      <c r="B22" s="194" t="s">
        <v>20</v>
      </c>
      <c r="C22" s="94"/>
      <c r="D22" s="48"/>
      <c r="E22" s="210">
        <v>2</v>
      </c>
      <c r="F22" s="35"/>
      <c r="G22" s="213"/>
      <c r="H22" s="35"/>
      <c r="I22" s="14">
        <v>2</v>
      </c>
      <c r="J22" s="35"/>
      <c r="K22" s="14"/>
    </row>
    <row r="23" spans="1:11">
      <c r="A23" s="85">
        <f t="shared" si="0"/>
        <v>8</v>
      </c>
      <c r="B23" s="194" t="s">
        <v>21</v>
      </c>
      <c r="C23" s="94"/>
      <c r="D23" s="48"/>
      <c r="E23" s="210">
        <v>4</v>
      </c>
      <c r="F23" s="35"/>
      <c r="G23" s="14"/>
      <c r="H23" s="35"/>
      <c r="I23" s="14"/>
      <c r="J23" s="35"/>
      <c r="K23" s="14">
        <v>4</v>
      </c>
    </row>
    <row r="24" spans="1:11">
      <c r="A24" s="85">
        <f t="shared" si="0"/>
        <v>9</v>
      </c>
      <c r="B24" s="194" t="s">
        <v>58</v>
      </c>
      <c r="C24" s="94"/>
      <c r="D24" s="48"/>
      <c r="E24" s="210">
        <f>G24+I24+K24</f>
        <v>13</v>
      </c>
      <c r="F24" s="35"/>
      <c r="G24" s="211">
        <v>1</v>
      </c>
      <c r="H24" s="35"/>
      <c r="I24" s="14">
        <v>3</v>
      </c>
      <c r="J24" s="35"/>
      <c r="K24" s="14">
        <v>9</v>
      </c>
    </row>
    <row r="25" spans="1:11">
      <c r="A25" s="85">
        <f t="shared" si="0"/>
        <v>10</v>
      </c>
      <c r="B25" s="194" t="s">
        <v>59</v>
      </c>
      <c r="C25" s="94"/>
      <c r="D25" s="48"/>
      <c r="E25" s="210">
        <f>G25+I25+K25</f>
        <v>17</v>
      </c>
      <c r="F25" s="35"/>
      <c r="G25" s="211">
        <v>5</v>
      </c>
      <c r="H25" s="35"/>
      <c r="I25" s="14">
        <v>8</v>
      </c>
      <c r="J25" s="35"/>
      <c r="K25" s="14">
        <v>4</v>
      </c>
    </row>
    <row r="26" spans="1:11">
      <c r="A26" s="85">
        <f t="shared" si="0"/>
        <v>11</v>
      </c>
      <c r="B26" s="194" t="s">
        <v>60</v>
      </c>
      <c r="C26" s="94"/>
      <c r="D26" s="48"/>
      <c r="E26" s="210">
        <f>K26</f>
        <v>15</v>
      </c>
      <c r="F26" s="35"/>
      <c r="G26" s="14"/>
      <c r="H26" s="35"/>
      <c r="I26" s="14"/>
      <c r="J26" s="35"/>
      <c r="K26" s="14">
        <v>15</v>
      </c>
    </row>
    <row r="27" spans="1:11">
      <c r="A27" s="85">
        <f t="shared" si="0"/>
        <v>12</v>
      </c>
      <c r="B27" s="194" t="s">
        <v>29</v>
      </c>
      <c r="C27" s="94"/>
      <c r="D27" s="48"/>
      <c r="E27" s="210">
        <f>G27+I27</f>
        <v>11</v>
      </c>
      <c r="F27" s="35"/>
      <c r="G27" s="14">
        <v>3</v>
      </c>
      <c r="H27" s="35"/>
      <c r="I27" s="14">
        <v>8</v>
      </c>
      <c r="J27" s="35"/>
      <c r="K27" s="14"/>
    </row>
    <row r="28" spans="1:11">
      <c r="A28" s="85">
        <f t="shared" si="0"/>
        <v>13</v>
      </c>
      <c r="B28" s="167" t="s">
        <v>34</v>
      </c>
      <c r="C28" s="93"/>
      <c r="D28" s="54"/>
      <c r="E28" s="21">
        <v>3</v>
      </c>
      <c r="F28" s="35"/>
      <c r="G28" s="213">
        <v>3</v>
      </c>
      <c r="H28" s="35"/>
      <c r="I28" s="14"/>
      <c r="J28" s="35"/>
      <c r="K28" s="14"/>
    </row>
    <row r="29" spans="1:11">
      <c r="A29" s="85">
        <f t="shared" si="0"/>
        <v>14</v>
      </c>
      <c r="B29" s="194" t="s">
        <v>61</v>
      </c>
      <c r="C29" s="94"/>
      <c r="D29" s="48"/>
      <c r="E29" s="210">
        <f>G29+I29</f>
        <v>4</v>
      </c>
      <c r="F29" s="35"/>
      <c r="G29" s="14">
        <v>2</v>
      </c>
      <c r="H29" s="35"/>
      <c r="I29" s="14">
        <v>2</v>
      </c>
      <c r="J29" s="35"/>
      <c r="K29" s="14"/>
    </row>
    <row r="30" spans="1:11">
      <c r="A30" s="85">
        <f t="shared" si="0"/>
        <v>15</v>
      </c>
      <c r="B30" s="194" t="s">
        <v>344</v>
      </c>
      <c r="C30" s="94"/>
      <c r="D30" s="48"/>
      <c r="E30" s="210">
        <f>I30+K30</f>
        <v>6</v>
      </c>
      <c r="F30" s="35"/>
      <c r="G30" s="211"/>
      <c r="H30" s="35"/>
      <c r="I30" s="14">
        <v>5</v>
      </c>
      <c r="J30" s="35"/>
      <c r="K30" s="14">
        <v>1</v>
      </c>
    </row>
    <row r="31" spans="1:11">
      <c r="A31" s="85">
        <f t="shared" si="0"/>
        <v>16</v>
      </c>
      <c r="B31" s="194" t="s">
        <v>30</v>
      </c>
      <c r="C31" s="94"/>
      <c r="D31" s="48"/>
      <c r="E31" s="210">
        <v>2</v>
      </c>
      <c r="F31" s="35"/>
      <c r="G31" s="213">
        <v>2</v>
      </c>
      <c r="H31" s="35"/>
      <c r="I31" s="14"/>
      <c r="J31" s="35"/>
      <c r="K31" s="14"/>
    </row>
    <row r="32" spans="1:11">
      <c r="A32" s="85">
        <f t="shared" si="0"/>
        <v>17</v>
      </c>
      <c r="B32" s="167" t="s">
        <v>62</v>
      </c>
      <c r="C32" s="93"/>
      <c r="D32" s="54"/>
      <c r="E32" s="21">
        <v>1</v>
      </c>
      <c r="F32" s="35"/>
      <c r="G32" s="212"/>
      <c r="H32" s="35"/>
      <c r="I32" s="14">
        <v>1</v>
      </c>
      <c r="J32" s="35"/>
      <c r="K32" s="14"/>
    </row>
    <row r="33" spans="1:11">
      <c r="A33" s="85">
        <f t="shared" si="0"/>
        <v>18</v>
      </c>
      <c r="B33" s="63" t="s">
        <v>24</v>
      </c>
      <c r="C33" s="95"/>
      <c r="D33" s="59"/>
      <c r="E33" s="214">
        <v>1</v>
      </c>
      <c r="F33" s="35"/>
      <c r="G33" s="213"/>
      <c r="H33" s="35"/>
      <c r="I33" s="14">
        <v>1</v>
      </c>
      <c r="J33" s="35"/>
      <c r="K33" s="14"/>
    </row>
    <row r="34" spans="1:11">
      <c r="A34" s="85">
        <f t="shared" si="0"/>
        <v>19</v>
      </c>
      <c r="B34" s="194" t="s">
        <v>26</v>
      </c>
      <c r="C34" s="94"/>
      <c r="D34" s="48"/>
      <c r="E34" s="210">
        <v>1</v>
      </c>
      <c r="F34" s="35"/>
      <c r="G34" s="14"/>
      <c r="H34" s="35"/>
      <c r="I34" s="14"/>
      <c r="J34" s="35"/>
      <c r="K34" s="14">
        <v>1</v>
      </c>
    </row>
    <row r="35" spans="1:11">
      <c r="A35" s="85">
        <f t="shared" si="0"/>
        <v>20</v>
      </c>
      <c r="B35" s="167" t="s">
        <v>63</v>
      </c>
      <c r="C35" s="93"/>
      <c r="D35" s="54"/>
      <c r="E35" s="21">
        <v>3</v>
      </c>
      <c r="F35" s="35"/>
      <c r="G35" s="14"/>
      <c r="H35" s="35"/>
      <c r="I35" s="14">
        <v>3</v>
      </c>
      <c r="J35" s="35"/>
      <c r="K35" s="14"/>
    </row>
    <row r="36" spans="1:11">
      <c r="A36" s="85">
        <f t="shared" si="0"/>
        <v>21</v>
      </c>
      <c r="B36" s="194" t="s">
        <v>345</v>
      </c>
      <c r="C36" s="94"/>
      <c r="D36" s="48"/>
      <c r="E36" s="210">
        <f>G36+I36+K36</f>
        <v>7</v>
      </c>
      <c r="F36" s="35"/>
      <c r="G36" s="211">
        <v>1</v>
      </c>
      <c r="H36" s="35"/>
      <c r="I36" s="14">
        <v>5</v>
      </c>
      <c r="J36" s="35"/>
      <c r="K36" s="14">
        <v>1</v>
      </c>
    </row>
    <row r="37" spans="1:11">
      <c r="A37" s="85">
        <f t="shared" si="0"/>
        <v>22</v>
      </c>
      <c r="B37" s="194" t="s">
        <v>64</v>
      </c>
      <c r="C37" s="94"/>
      <c r="D37" s="48"/>
      <c r="E37" s="210">
        <f>G37+I37</f>
        <v>4</v>
      </c>
      <c r="F37" s="35"/>
      <c r="G37" s="211">
        <v>3</v>
      </c>
      <c r="H37" s="35"/>
      <c r="I37" s="14">
        <v>1</v>
      </c>
      <c r="J37" s="35"/>
      <c r="K37" s="14"/>
    </row>
    <row r="38" spans="1:11">
      <c r="A38" s="85">
        <f t="shared" si="0"/>
        <v>23</v>
      </c>
      <c r="B38" s="194" t="s">
        <v>65</v>
      </c>
      <c r="C38" s="94"/>
      <c r="D38" s="48"/>
      <c r="E38" s="210">
        <v>1</v>
      </c>
      <c r="F38" s="35"/>
      <c r="G38" s="211"/>
      <c r="H38" s="35"/>
      <c r="I38" s="14">
        <v>1</v>
      </c>
      <c r="J38" s="35"/>
      <c r="K38" s="14"/>
    </row>
    <row r="39" spans="1:11">
      <c r="A39" s="85">
        <f t="shared" si="0"/>
        <v>24</v>
      </c>
      <c r="B39" s="194" t="s">
        <v>66</v>
      </c>
      <c r="C39" s="94"/>
      <c r="D39" s="48"/>
      <c r="E39" s="210">
        <v>1</v>
      </c>
      <c r="F39" s="35"/>
      <c r="G39" s="14"/>
      <c r="H39" s="35"/>
      <c r="I39" s="14">
        <v>1</v>
      </c>
      <c r="J39" s="35"/>
      <c r="K39" s="14"/>
    </row>
    <row r="40" spans="1:11">
      <c r="A40" s="85">
        <f t="shared" si="0"/>
        <v>25</v>
      </c>
      <c r="B40" s="194" t="s">
        <v>67</v>
      </c>
      <c r="C40" s="94"/>
      <c r="D40" s="48"/>
      <c r="E40" s="210">
        <f>G40+I40</f>
        <v>5</v>
      </c>
      <c r="F40" s="35"/>
      <c r="G40" s="213">
        <v>1</v>
      </c>
      <c r="H40" s="35"/>
      <c r="I40" s="14">
        <v>4</v>
      </c>
      <c r="J40" s="35"/>
      <c r="K40" s="14"/>
    </row>
    <row r="41" spans="1:11" ht="30" customHeight="1">
      <c r="A41" s="85">
        <f t="shared" si="0"/>
        <v>26</v>
      </c>
      <c r="B41" s="195" t="s">
        <v>68</v>
      </c>
      <c r="C41" s="146"/>
      <c r="D41" s="99"/>
      <c r="E41" s="214"/>
      <c r="F41" s="35"/>
      <c r="G41" s="213"/>
      <c r="H41" s="35"/>
      <c r="I41" s="98"/>
      <c r="J41" s="35"/>
      <c r="K41" s="14"/>
    </row>
    <row r="42" spans="1:11" ht="27.75" customHeight="1">
      <c r="A42" s="85">
        <f t="shared" si="0"/>
        <v>27</v>
      </c>
      <c r="B42" s="195" t="s">
        <v>69</v>
      </c>
      <c r="C42" s="146"/>
      <c r="D42" s="99"/>
      <c r="E42" s="214"/>
      <c r="F42" s="35"/>
      <c r="G42" s="213"/>
      <c r="H42" s="35"/>
      <c r="I42" s="98"/>
      <c r="J42" s="35"/>
      <c r="K42" s="14"/>
    </row>
    <row r="43" spans="1:11">
      <c r="A43" s="85">
        <f t="shared" si="0"/>
        <v>28</v>
      </c>
      <c r="B43" s="196" t="s">
        <v>40</v>
      </c>
      <c r="C43" s="97"/>
      <c r="D43" s="48"/>
      <c r="E43" s="210">
        <v>1</v>
      </c>
      <c r="F43" s="35"/>
      <c r="G43" s="213"/>
      <c r="H43" s="35"/>
      <c r="I43" s="98">
        <v>1</v>
      </c>
      <c r="J43" s="35"/>
      <c r="K43" s="14"/>
    </row>
    <row r="44" spans="1:11" ht="30">
      <c r="A44" s="85">
        <f t="shared" si="0"/>
        <v>29</v>
      </c>
      <c r="B44" s="196" t="s">
        <v>327</v>
      </c>
      <c r="C44" s="97"/>
      <c r="D44" s="48"/>
      <c r="E44" s="210">
        <v>2</v>
      </c>
      <c r="F44" s="35"/>
      <c r="G44" s="211"/>
      <c r="H44" s="35"/>
      <c r="I44" s="98">
        <v>1</v>
      </c>
      <c r="J44" s="35"/>
      <c r="K44" s="14">
        <v>1</v>
      </c>
    </row>
    <row r="45" spans="1:11">
      <c r="A45" s="85">
        <f t="shared" si="0"/>
        <v>30</v>
      </c>
      <c r="B45" s="167" t="s">
        <v>52</v>
      </c>
      <c r="C45" s="93"/>
      <c r="D45" s="54"/>
      <c r="E45" s="21"/>
      <c r="F45" s="35"/>
      <c r="G45" s="213"/>
      <c r="H45" s="35"/>
      <c r="I45" s="14"/>
      <c r="J45" s="35"/>
      <c r="K45" s="14"/>
    </row>
    <row r="46" spans="1:11">
      <c r="A46" s="85">
        <f t="shared" si="0"/>
        <v>31</v>
      </c>
      <c r="B46" s="167" t="s">
        <v>70</v>
      </c>
      <c r="C46" s="93"/>
      <c r="D46" s="54"/>
      <c r="E46" s="21"/>
      <c r="F46" s="35"/>
      <c r="G46" s="213"/>
      <c r="H46" s="35"/>
      <c r="I46" s="14"/>
      <c r="J46" s="35"/>
      <c r="K46" s="14"/>
    </row>
    <row r="47" spans="1:11">
      <c r="A47" s="85">
        <f t="shared" si="0"/>
        <v>32</v>
      </c>
      <c r="B47" s="194" t="s">
        <v>71</v>
      </c>
      <c r="C47" s="94"/>
      <c r="D47" s="48"/>
      <c r="E47" s="210">
        <f>G47+I47+K47</f>
        <v>24</v>
      </c>
      <c r="F47" s="35"/>
      <c r="G47" s="212">
        <v>9</v>
      </c>
      <c r="H47" s="35"/>
      <c r="I47" s="14">
        <v>8</v>
      </c>
      <c r="J47" s="35"/>
      <c r="K47" s="14">
        <v>7</v>
      </c>
    </row>
    <row r="48" spans="1:11">
      <c r="A48" s="85">
        <f t="shared" si="0"/>
        <v>33</v>
      </c>
      <c r="B48" s="167" t="s">
        <v>72</v>
      </c>
      <c r="C48" s="93"/>
      <c r="D48" s="54"/>
      <c r="E48" s="210"/>
      <c r="F48" s="35"/>
      <c r="G48" s="14"/>
      <c r="H48" s="35"/>
      <c r="I48" s="14"/>
      <c r="J48" s="35"/>
      <c r="K48" s="14"/>
    </row>
    <row r="49" spans="1:11">
      <c r="A49" s="85">
        <f t="shared" si="0"/>
        <v>34</v>
      </c>
      <c r="B49" s="194" t="s">
        <v>196</v>
      </c>
      <c r="C49" s="94"/>
      <c r="D49" s="48"/>
      <c r="E49" s="210"/>
      <c r="F49" s="35"/>
      <c r="G49" s="211"/>
      <c r="H49" s="35"/>
      <c r="I49" s="14"/>
      <c r="J49" s="35"/>
      <c r="K49" s="14"/>
    </row>
    <row r="50" spans="1:11">
      <c r="A50" s="85">
        <f t="shared" si="0"/>
        <v>35</v>
      </c>
      <c r="B50" s="167" t="s">
        <v>73</v>
      </c>
      <c r="C50" s="93"/>
      <c r="D50" s="54"/>
      <c r="E50" s="210"/>
      <c r="F50" s="35"/>
      <c r="G50" s="213"/>
      <c r="H50" s="35"/>
      <c r="I50" s="14"/>
      <c r="J50" s="35"/>
      <c r="K50" s="14"/>
    </row>
    <row r="51" spans="1:11">
      <c r="A51" s="85">
        <f t="shared" si="0"/>
        <v>36</v>
      </c>
      <c r="B51" s="194" t="s">
        <v>74</v>
      </c>
      <c r="C51" s="94"/>
      <c r="D51" s="48"/>
      <c r="E51" s="210">
        <v>2</v>
      </c>
      <c r="F51" s="35"/>
      <c r="G51" s="213">
        <v>2</v>
      </c>
      <c r="H51" s="35"/>
      <c r="I51" s="14"/>
      <c r="J51" s="35"/>
      <c r="K51" s="14"/>
    </row>
    <row r="52" spans="1:11">
      <c r="A52" s="85">
        <f t="shared" si="0"/>
        <v>37</v>
      </c>
      <c r="B52" s="194" t="s">
        <v>46</v>
      </c>
      <c r="C52" s="94"/>
      <c r="D52" s="48"/>
      <c r="E52" s="210">
        <v>2</v>
      </c>
      <c r="F52" s="35"/>
      <c r="G52" s="211">
        <v>1</v>
      </c>
      <c r="H52" s="35"/>
      <c r="I52" s="14">
        <v>1</v>
      </c>
      <c r="J52" s="35"/>
      <c r="K52" s="14"/>
    </row>
    <row r="53" spans="1:11">
      <c r="A53" s="85">
        <f t="shared" si="0"/>
        <v>38</v>
      </c>
      <c r="B53" s="194" t="s">
        <v>43</v>
      </c>
      <c r="C53" s="94"/>
      <c r="D53" s="48"/>
      <c r="E53" s="210">
        <v>2</v>
      </c>
      <c r="F53" s="35"/>
      <c r="G53" s="213">
        <v>1</v>
      </c>
      <c r="H53" s="35"/>
      <c r="I53" s="14">
        <v>1</v>
      </c>
      <c r="J53" s="35"/>
      <c r="K53" s="14"/>
    </row>
    <row r="54" spans="1:11">
      <c r="A54" s="85">
        <f t="shared" si="0"/>
        <v>39</v>
      </c>
      <c r="B54" s="167" t="s">
        <v>75</v>
      </c>
      <c r="C54" s="93"/>
      <c r="D54" s="54"/>
      <c r="E54" s="210"/>
      <c r="F54" s="35"/>
      <c r="G54" s="213"/>
      <c r="H54" s="35"/>
      <c r="I54" s="14"/>
      <c r="J54" s="35"/>
      <c r="K54" s="14"/>
    </row>
    <row r="55" spans="1:11">
      <c r="A55" s="85">
        <f t="shared" si="0"/>
        <v>40</v>
      </c>
      <c r="B55" s="194" t="s">
        <v>76</v>
      </c>
      <c r="C55" s="94"/>
      <c r="D55" s="48"/>
      <c r="E55" s="210">
        <v>1</v>
      </c>
      <c r="F55" s="35"/>
      <c r="G55" s="213"/>
      <c r="H55" s="35"/>
      <c r="I55" s="14">
        <v>1</v>
      </c>
      <c r="J55" s="35"/>
      <c r="K55" s="14"/>
    </row>
    <row r="56" spans="1:11">
      <c r="A56" s="85">
        <f t="shared" si="0"/>
        <v>41</v>
      </c>
      <c r="B56" s="167" t="s">
        <v>47</v>
      </c>
      <c r="C56" s="93"/>
      <c r="D56" s="54"/>
      <c r="E56" s="210"/>
      <c r="F56" s="35"/>
      <c r="G56" s="212"/>
      <c r="H56" s="35"/>
      <c r="I56" s="14"/>
      <c r="J56" s="35"/>
      <c r="K56" s="14"/>
    </row>
    <row r="57" spans="1:11">
      <c r="A57" s="85">
        <f t="shared" si="0"/>
        <v>42</v>
      </c>
      <c r="B57" s="194" t="s">
        <v>197</v>
      </c>
      <c r="C57" s="94"/>
      <c r="D57" s="48"/>
      <c r="E57" s="210"/>
      <c r="F57" s="35"/>
      <c r="G57" s="14"/>
      <c r="H57" s="35"/>
      <c r="I57" s="14"/>
      <c r="J57" s="35"/>
      <c r="K57" s="14"/>
    </row>
    <row r="58" spans="1:11">
      <c r="A58" s="85">
        <f t="shared" si="0"/>
        <v>43</v>
      </c>
      <c r="B58" s="194" t="s">
        <v>77</v>
      </c>
      <c r="C58" s="94"/>
      <c r="D58" s="48"/>
      <c r="E58" s="210"/>
      <c r="F58" s="35"/>
      <c r="G58" s="213"/>
      <c r="H58" s="35"/>
      <c r="I58" s="14"/>
      <c r="J58" s="35"/>
      <c r="K58" s="14"/>
    </row>
    <row r="59" spans="1:11">
      <c r="A59" s="85">
        <f t="shared" si="0"/>
        <v>44</v>
      </c>
      <c r="B59" s="194" t="s">
        <v>55</v>
      </c>
      <c r="C59" s="94"/>
      <c r="D59" s="48"/>
      <c r="E59" s="210">
        <v>1</v>
      </c>
      <c r="F59" s="35"/>
      <c r="G59" s="14"/>
      <c r="H59" s="35"/>
      <c r="I59" s="14"/>
      <c r="J59" s="35"/>
      <c r="K59" s="14">
        <v>1</v>
      </c>
    </row>
    <row r="60" spans="1:11">
      <c r="A60" s="85">
        <f t="shared" si="0"/>
        <v>45</v>
      </c>
      <c r="B60" s="194" t="s">
        <v>45</v>
      </c>
      <c r="C60" s="94"/>
      <c r="D60" s="48"/>
      <c r="E60" s="210">
        <v>1</v>
      </c>
      <c r="F60" s="35"/>
      <c r="G60" s="213"/>
      <c r="H60" s="35"/>
      <c r="I60" s="14"/>
      <c r="J60" s="35"/>
      <c r="K60" s="14">
        <v>1</v>
      </c>
    </row>
    <row r="61" spans="1:11">
      <c r="A61" s="85">
        <f t="shared" si="0"/>
        <v>46</v>
      </c>
      <c r="B61" s="194" t="s">
        <v>78</v>
      </c>
      <c r="C61" s="94"/>
      <c r="D61" s="48"/>
      <c r="E61" s="210"/>
      <c r="F61" s="35"/>
      <c r="G61" s="14"/>
      <c r="H61" s="35"/>
      <c r="I61" s="14"/>
      <c r="J61" s="35"/>
      <c r="K61" s="14"/>
    </row>
    <row r="62" spans="1:11">
      <c r="A62" s="85"/>
      <c r="B62" s="40" t="s">
        <v>195</v>
      </c>
      <c r="C62" s="65"/>
      <c r="D62" s="65"/>
      <c r="E62" s="215">
        <f>SUM(E16:E61)</f>
        <v>282</v>
      </c>
      <c r="F62" s="66"/>
      <c r="G62" s="21">
        <f>SUM(G16:G61)</f>
        <v>131</v>
      </c>
      <c r="H62" s="67"/>
      <c r="I62" s="21">
        <f>SUM(I16:I61)</f>
        <v>106</v>
      </c>
      <c r="J62" s="67"/>
      <c r="K62" s="21">
        <f>SUM(K16:K61)</f>
        <v>45</v>
      </c>
    </row>
    <row r="63" spans="1:11">
      <c r="A63" s="85"/>
      <c r="K63" s="14"/>
    </row>
    <row r="64" spans="1:11">
      <c r="A64" s="85"/>
      <c r="B64" s="135" t="s">
        <v>363</v>
      </c>
      <c r="C64" s="127"/>
      <c r="D64" s="127"/>
      <c r="E64" s="127"/>
      <c r="F64" s="79"/>
      <c r="G64" s="79"/>
      <c r="H64" s="79"/>
      <c r="I64" s="79"/>
      <c r="J64" s="79"/>
    </row>
    <row r="65" spans="1:11" ht="15.75" thickBot="1">
      <c r="A65" s="85"/>
      <c r="B65" s="394" t="s">
        <v>394</v>
      </c>
      <c r="C65" s="395"/>
      <c r="D65" s="395"/>
      <c r="E65" s="395"/>
      <c r="F65" s="395"/>
      <c r="G65" s="395"/>
      <c r="H65" s="395"/>
      <c r="I65" s="395"/>
      <c r="J65" s="395"/>
    </row>
    <row r="66" spans="1:11" ht="15.75" thickBot="1">
      <c r="B66" s="136"/>
      <c r="C66" s="93"/>
      <c r="D66" s="93"/>
      <c r="E66" s="93"/>
      <c r="F66" s="110"/>
      <c r="G66" s="110"/>
      <c r="H66" s="110"/>
      <c r="I66" s="110"/>
      <c r="J66" s="110"/>
      <c r="K66" s="226" t="s">
        <v>429</v>
      </c>
    </row>
    <row r="67" spans="1:11">
      <c r="B67" s="137" t="s">
        <v>329</v>
      </c>
      <c r="C67" s="28"/>
      <c r="D67" s="28"/>
      <c r="E67" s="28"/>
      <c r="F67" s="109"/>
      <c r="G67" s="110"/>
      <c r="H67" s="110"/>
      <c r="I67" s="110"/>
      <c r="J67" s="110"/>
    </row>
    <row r="68" spans="1:11">
      <c r="B68" s="136" t="s">
        <v>332</v>
      </c>
      <c r="C68" s="93"/>
      <c r="D68" s="93"/>
      <c r="E68" s="93"/>
      <c r="F68" s="110"/>
      <c r="G68" s="110"/>
      <c r="H68" s="110"/>
      <c r="I68" s="110"/>
      <c r="J68" s="110"/>
    </row>
    <row r="69" spans="1:11">
      <c r="B69" s="136" t="s">
        <v>333</v>
      </c>
      <c r="C69" s="93"/>
      <c r="D69" s="93"/>
      <c r="E69" s="93"/>
      <c r="F69" s="110"/>
      <c r="G69" s="110"/>
      <c r="H69" s="110"/>
      <c r="I69" s="110"/>
      <c r="J69" s="110"/>
    </row>
    <row r="70" spans="1:11">
      <c r="B70" s="136"/>
      <c r="C70" s="93"/>
      <c r="D70" s="93"/>
      <c r="E70" s="93"/>
      <c r="F70" s="110"/>
      <c r="G70" s="110"/>
      <c r="H70" s="110"/>
      <c r="I70" s="110"/>
      <c r="J70" s="110"/>
    </row>
    <row r="71" spans="1:11">
      <c r="B71" s="138" t="s">
        <v>330</v>
      </c>
      <c r="C71" s="68"/>
      <c r="D71" s="93"/>
      <c r="E71" s="93"/>
      <c r="F71" s="110"/>
      <c r="G71" s="110"/>
      <c r="H71" s="110"/>
      <c r="I71" s="110"/>
      <c r="J71" s="110"/>
    </row>
    <row r="72" spans="1:11">
      <c r="B72" s="136" t="s">
        <v>334</v>
      </c>
      <c r="C72" s="93"/>
      <c r="D72" s="93"/>
      <c r="E72" s="93"/>
      <c r="F72" s="110"/>
      <c r="G72" s="110"/>
      <c r="H72" s="110"/>
      <c r="I72" s="110"/>
      <c r="J72" s="110"/>
    </row>
    <row r="73" spans="1:11">
      <c r="B73" s="136" t="s">
        <v>335</v>
      </c>
      <c r="C73" s="93"/>
      <c r="D73" s="93"/>
      <c r="E73" s="93"/>
      <c r="F73" s="110"/>
      <c r="G73" s="110"/>
      <c r="H73" s="110"/>
      <c r="I73" s="110"/>
      <c r="J73" s="110"/>
    </row>
    <row r="74" spans="1:11">
      <c r="B74" s="136" t="s">
        <v>336</v>
      </c>
      <c r="C74" s="93"/>
      <c r="D74" s="93"/>
      <c r="E74" s="93"/>
      <c r="F74" s="110"/>
      <c r="G74" s="110"/>
      <c r="H74" s="110"/>
      <c r="I74" s="110"/>
      <c r="J74" s="110"/>
    </row>
    <row r="75" spans="1:11">
      <c r="B75" s="136" t="s">
        <v>337</v>
      </c>
      <c r="C75" s="93"/>
      <c r="D75" s="93"/>
      <c r="E75" s="93"/>
      <c r="F75" s="110"/>
      <c r="G75" s="110"/>
      <c r="H75" s="110"/>
      <c r="I75" s="110"/>
      <c r="J75" s="110"/>
    </row>
    <row r="76" spans="1:11">
      <c r="B76" s="136" t="s">
        <v>338</v>
      </c>
      <c r="C76" s="93"/>
      <c r="D76" s="93"/>
      <c r="E76" s="93"/>
      <c r="F76" s="110"/>
      <c r="G76" s="110"/>
      <c r="H76" s="110"/>
      <c r="I76" s="110"/>
      <c r="J76" s="110"/>
    </row>
    <row r="77" spans="1:11">
      <c r="B77" s="136" t="s">
        <v>339</v>
      </c>
      <c r="C77" s="93"/>
      <c r="D77" s="93"/>
      <c r="E77" s="93"/>
      <c r="F77" s="110"/>
      <c r="G77" s="110"/>
      <c r="H77" s="110"/>
      <c r="I77" s="110"/>
      <c r="J77" s="110"/>
    </row>
    <row r="78" spans="1:11">
      <c r="B78" s="136" t="s">
        <v>340</v>
      </c>
      <c r="C78" s="93"/>
      <c r="D78" s="93"/>
      <c r="E78" s="93"/>
      <c r="F78" s="110"/>
      <c r="G78" s="110"/>
      <c r="H78" s="110"/>
      <c r="I78" s="110"/>
      <c r="J78" s="110"/>
    </row>
    <row r="79" spans="1:11">
      <c r="B79" s="136" t="s">
        <v>341</v>
      </c>
      <c r="C79" s="93"/>
      <c r="D79" s="93"/>
      <c r="E79" s="93"/>
      <c r="F79" s="110"/>
      <c r="G79" s="110"/>
      <c r="H79" s="110"/>
      <c r="I79" s="110"/>
      <c r="J79" s="110"/>
    </row>
    <row r="80" spans="1:11">
      <c r="B80" s="136" t="s">
        <v>342</v>
      </c>
      <c r="C80" s="93"/>
      <c r="D80" s="93"/>
      <c r="E80" s="93"/>
      <c r="F80" s="110"/>
      <c r="G80" s="110"/>
      <c r="H80" s="110"/>
      <c r="I80" s="110"/>
      <c r="J80" s="110"/>
    </row>
    <row r="81" spans="2:10">
      <c r="B81" s="136" t="s">
        <v>343</v>
      </c>
      <c r="C81" s="93"/>
      <c r="D81" s="93"/>
      <c r="E81" s="93"/>
      <c r="F81" s="110"/>
      <c r="G81" s="110"/>
      <c r="H81" s="110"/>
      <c r="I81" s="110"/>
      <c r="J81" s="110"/>
    </row>
    <row r="82" spans="2:10">
      <c r="B82" s="136"/>
      <c r="C82" s="93"/>
      <c r="D82" s="93"/>
      <c r="E82" s="93"/>
      <c r="F82" s="110"/>
      <c r="G82" s="110"/>
      <c r="H82" s="110"/>
      <c r="I82" s="110"/>
      <c r="J82" s="110"/>
    </row>
    <row r="83" spans="2:10">
      <c r="B83" s="139" t="s">
        <v>331</v>
      </c>
      <c r="C83" s="140"/>
      <c r="D83" s="93"/>
      <c r="E83" s="93"/>
      <c r="F83" s="110"/>
      <c r="G83" s="110"/>
      <c r="H83" s="110"/>
      <c r="I83" s="110"/>
      <c r="J83" s="110"/>
    </row>
    <row r="84" spans="2:10">
      <c r="B84" s="141" t="s">
        <v>354</v>
      </c>
      <c r="C84" s="142"/>
      <c r="D84" s="142"/>
      <c r="E84" s="142"/>
      <c r="F84" s="75"/>
      <c r="G84" s="75"/>
      <c r="H84" s="75"/>
      <c r="I84" s="75"/>
      <c r="J84" s="75"/>
    </row>
  </sheetData>
  <sheetProtection password="CF0E" sheet="1" objects="1" scenarios="1"/>
  <mergeCells count="13">
    <mergeCell ref="B3:J6"/>
    <mergeCell ref="B11:B15"/>
    <mergeCell ref="E12:J12"/>
    <mergeCell ref="B65:J65"/>
    <mergeCell ref="B8:K8"/>
    <mergeCell ref="B9:K9"/>
    <mergeCell ref="E11:K11"/>
    <mergeCell ref="I15:J15"/>
    <mergeCell ref="E14:F14"/>
    <mergeCell ref="G14:H14"/>
    <mergeCell ref="I14:J14"/>
    <mergeCell ref="E15:F15"/>
    <mergeCell ref="G15:H15"/>
  </mergeCells>
  <hyperlinks>
    <hyperlink ref="K66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91"/>
  <sheetViews>
    <sheetView workbookViewId="0">
      <selection activeCell="K28" sqref="K28"/>
    </sheetView>
  </sheetViews>
  <sheetFormatPr baseColWidth="10" defaultRowHeight="15"/>
  <cols>
    <col min="1" max="1" width="5.85546875" style="1" customWidth="1"/>
    <col min="2" max="2" width="25" style="1" customWidth="1"/>
    <col min="3" max="3" width="2.140625" style="1" customWidth="1"/>
    <col min="4" max="4" width="3" style="1" customWidth="1"/>
    <col min="5" max="5" width="13.7109375" style="1" customWidth="1"/>
    <col min="6" max="6" width="8.28515625" style="1" customWidth="1"/>
    <col min="7" max="7" width="13.7109375" style="1" customWidth="1"/>
    <col min="8" max="8" width="6.7109375" style="1" customWidth="1"/>
    <col min="9" max="9" width="11.42578125" style="1"/>
    <col min="10" max="10" width="13.5703125" style="1" customWidth="1"/>
    <col min="11" max="16384" width="11.42578125" style="1"/>
  </cols>
  <sheetData>
    <row r="1" spans="2:13">
      <c r="B1" s="376"/>
      <c r="C1" s="376"/>
      <c r="D1" s="376"/>
      <c r="E1" s="376"/>
      <c r="F1" s="376"/>
      <c r="G1" s="376"/>
      <c r="H1" s="376"/>
      <c r="I1" s="376"/>
      <c r="J1" s="376"/>
    </row>
    <row r="3" spans="2:13">
      <c r="E3" s="376" t="s">
        <v>424</v>
      </c>
      <c r="F3" s="376"/>
      <c r="G3" s="376"/>
      <c r="H3" s="376"/>
      <c r="I3" s="376"/>
      <c r="J3" s="376"/>
      <c r="K3" s="376"/>
      <c r="L3" s="376"/>
      <c r="M3" s="376"/>
    </row>
    <row r="4" spans="2:13">
      <c r="E4" s="376"/>
      <c r="F4" s="376"/>
      <c r="G4" s="376"/>
      <c r="H4" s="376"/>
      <c r="I4" s="376"/>
      <c r="J4" s="376"/>
      <c r="K4" s="376"/>
      <c r="L4" s="376"/>
      <c r="M4" s="376"/>
    </row>
    <row r="5" spans="2:13">
      <c r="E5" s="376"/>
      <c r="F5" s="376"/>
      <c r="G5" s="376"/>
      <c r="H5" s="376"/>
      <c r="I5" s="376"/>
      <c r="J5" s="376"/>
      <c r="K5" s="376"/>
      <c r="L5" s="376"/>
      <c r="M5" s="376"/>
    </row>
    <row r="6" spans="2:13" ht="26.25" customHeight="1">
      <c r="E6" s="376"/>
      <c r="F6" s="376"/>
      <c r="G6" s="376"/>
      <c r="H6" s="376"/>
      <c r="I6" s="376"/>
      <c r="J6" s="376"/>
      <c r="K6" s="376"/>
      <c r="L6" s="376"/>
      <c r="M6" s="376"/>
    </row>
    <row r="8" spans="2:13" ht="15.75" thickBot="1"/>
    <row r="9" spans="2:13">
      <c r="B9" s="443" t="s">
        <v>473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44"/>
    </row>
    <row r="10" spans="2:13" ht="15.75" thickBot="1">
      <c r="B10" s="445" t="s">
        <v>423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7"/>
    </row>
    <row r="11" spans="2:13" ht="15.75" thickBot="1">
      <c r="B11" s="80"/>
      <c r="C11" s="80"/>
      <c r="D11" s="80"/>
      <c r="E11" s="80"/>
      <c r="F11" s="80"/>
      <c r="G11" s="80"/>
      <c r="H11" s="80"/>
      <c r="I11" s="80"/>
      <c r="J11" s="80"/>
    </row>
    <row r="12" spans="2:13" ht="15.75" thickBot="1">
      <c r="B12" s="397" t="s">
        <v>369</v>
      </c>
      <c r="C12" s="88"/>
      <c r="D12" s="81"/>
      <c r="E12" s="426" t="s">
        <v>351</v>
      </c>
      <c r="F12" s="426"/>
      <c r="G12" s="426"/>
      <c r="H12" s="426"/>
      <c r="I12" s="426"/>
      <c r="J12" s="426"/>
    </row>
    <row r="13" spans="2:13">
      <c r="B13" s="397"/>
      <c r="C13" s="88"/>
      <c r="D13" s="76"/>
      <c r="E13" s="385" t="s">
        <v>350</v>
      </c>
      <c r="F13" s="385"/>
      <c r="G13" s="385"/>
      <c r="H13" s="385"/>
      <c r="I13" s="385"/>
      <c r="J13" s="385"/>
    </row>
    <row r="14" spans="2:13">
      <c r="B14" s="397"/>
      <c r="C14" s="88"/>
      <c r="D14" s="76"/>
      <c r="E14" s="77"/>
      <c r="F14" s="77"/>
      <c r="G14" s="77"/>
      <c r="H14" s="77"/>
      <c r="I14" s="77"/>
      <c r="J14" s="77"/>
    </row>
    <row r="15" spans="2:13">
      <c r="B15" s="397"/>
      <c r="C15" s="88"/>
      <c r="D15" s="109"/>
      <c r="E15" s="398" t="s">
        <v>13</v>
      </c>
      <c r="F15" s="398"/>
      <c r="G15" s="398" t="s">
        <v>1</v>
      </c>
      <c r="H15" s="398"/>
      <c r="I15" s="398" t="s">
        <v>2</v>
      </c>
      <c r="J15" s="398"/>
    </row>
    <row r="16" spans="2:13">
      <c r="B16" s="427"/>
      <c r="C16" s="89"/>
      <c r="D16" s="109"/>
      <c r="E16" s="126"/>
      <c r="F16" s="126"/>
      <c r="G16" s="126"/>
      <c r="H16" s="126"/>
      <c r="I16" s="126"/>
      <c r="J16" s="126"/>
    </row>
    <row r="17" spans="1:11">
      <c r="A17" s="85">
        <v>1</v>
      </c>
      <c r="B17" s="167" t="s">
        <v>80</v>
      </c>
      <c r="C17" s="127"/>
      <c r="D17" s="110"/>
      <c r="E17" s="55">
        <f>G17+I17</f>
        <v>12</v>
      </c>
      <c r="F17" s="130">
        <f>E17/$E$26</f>
        <v>5.0632911392405063E-2</v>
      </c>
      <c r="G17" s="41">
        <v>3</v>
      </c>
      <c r="H17" s="130">
        <f>G17/$E$26</f>
        <v>1.2658227848101266E-2</v>
      </c>
      <c r="I17" s="41">
        <v>9</v>
      </c>
      <c r="J17" s="130">
        <f>I17/$E$26</f>
        <v>3.7974683544303799E-2</v>
      </c>
    </row>
    <row r="18" spans="1:11">
      <c r="A18" s="85">
        <f>A17+1</f>
        <v>2</v>
      </c>
      <c r="B18" s="167" t="s">
        <v>81</v>
      </c>
      <c r="C18" s="93"/>
      <c r="D18" s="110"/>
      <c r="E18" s="55">
        <f t="shared" ref="E18:E26" si="0">G18+I18</f>
        <v>44</v>
      </c>
      <c r="F18" s="5">
        <f>E18/$E$26</f>
        <v>0.18565400843881857</v>
      </c>
      <c r="G18" s="41">
        <v>16</v>
      </c>
      <c r="H18" s="5">
        <f>G18/$E$26</f>
        <v>6.7510548523206745E-2</v>
      </c>
      <c r="I18" s="41">
        <v>28</v>
      </c>
      <c r="J18" s="5">
        <f>I18/$E$26</f>
        <v>0.11814345991561181</v>
      </c>
    </row>
    <row r="19" spans="1:11">
      <c r="A19" s="85">
        <f t="shared" ref="A19:A25" si="1">A18+1</f>
        <v>3</v>
      </c>
      <c r="B19" s="167" t="s">
        <v>82</v>
      </c>
      <c r="C19" s="93"/>
      <c r="D19" s="110"/>
      <c r="E19" s="55">
        <f t="shared" si="0"/>
        <v>38</v>
      </c>
      <c r="F19" s="5">
        <f>E19/$E$26</f>
        <v>0.16033755274261605</v>
      </c>
      <c r="G19" s="41">
        <v>13</v>
      </c>
      <c r="H19" s="5">
        <f>G19/$E$26</f>
        <v>5.4852320675105488E-2</v>
      </c>
      <c r="I19" s="41">
        <v>25</v>
      </c>
      <c r="J19" s="5">
        <f>I19/$E$26</f>
        <v>0.10548523206751055</v>
      </c>
    </row>
    <row r="20" spans="1:11">
      <c r="A20" s="85">
        <f t="shared" si="1"/>
        <v>4</v>
      </c>
      <c r="B20" s="167" t="s">
        <v>83</v>
      </c>
      <c r="C20" s="93"/>
      <c r="D20" s="110"/>
      <c r="E20" s="55">
        <f t="shared" si="0"/>
        <v>56</v>
      </c>
      <c r="F20" s="5">
        <f>E20/$E$26</f>
        <v>0.23628691983122363</v>
      </c>
      <c r="G20" s="41">
        <v>26</v>
      </c>
      <c r="H20" s="5">
        <f>G20/$E$26</f>
        <v>0.10970464135021098</v>
      </c>
      <c r="I20" s="41">
        <v>30</v>
      </c>
      <c r="J20" s="5">
        <f>I20/$E$26</f>
        <v>0.12658227848101267</v>
      </c>
    </row>
    <row r="21" spans="1:11">
      <c r="A21" s="85">
        <f t="shared" si="1"/>
        <v>5</v>
      </c>
      <c r="B21" s="167" t="s">
        <v>84</v>
      </c>
      <c r="C21" s="93"/>
      <c r="D21" s="110"/>
      <c r="E21" s="55"/>
      <c r="F21" s="5"/>
      <c r="G21" s="41"/>
      <c r="H21" s="5"/>
      <c r="I21" s="41"/>
      <c r="J21" s="5"/>
    </row>
    <row r="22" spans="1:11">
      <c r="A22" s="85">
        <f t="shared" si="1"/>
        <v>6</v>
      </c>
      <c r="B22" s="167" t="s">
        <v>371</v>
      </c>
      <c r="C22" s="93"/>
      <c r="D22" s="110"/>
      <c r="E22" s="55">
        <f t="shared" si="0"/>
        <v>23</v>
      </c>
      <c r="F22" s="5">
        <f>E22/$E$26</f>
        <v>9.7046413502109699E-2</v>
      </c>
      <c r="G22" s="41">
        <v>14</v>
      </c>
      <c r="H22" s="5">
        <f>G22/$E$26</f>
        <v>5.9071729957805907E-2</v>
      </c>
      <c r="I22" s="41">
        <v>9</v>
      </c>
      <c r="J22" s="5">
        <f>I22/$E$26</f>
        <v>3.7974683544303799E-2</v>
      </c>
    </row>
    <row r="23" spans="1:11">
      <c r="A23" s="85">
        <f t="shared" si="1"/>
        <v>7</v>
      </c>
      <c r="B23" s="167" t="s">
        <v>372</v>
      </c>
      <c r="C23" s="93"/>
      <c r="D23" s="110"/>
      <c r="E23" s="55">
        <f t="shared" si="0"/>
        <v>27</v>
      </c>
      <c r="F23" s="5">
        <f>E23/$E$26</f>
        <v>0.11392405063291139</v>
      </c>
      <c r="G23" s="41">
        <v>26</v>
      </c>
      <c r="H23" s="5">
        <f>G23/$E$26</f>
        <v>0.10970464135021098</v>
      </c>
      <c r="I23" s="41">
        <v>1</v>
      </c>
      <c r="J23" s="5">
        <f>I23/$E$26</f>
        <v>4.2194092827004216E-3</v>
      </c>
    </row>
    <row r="24" spans="1:11">
      <c r="A24" s="85">
        <f t="shared" si="1"/>
        <v>8</v>
      </c>
      <c r="B24" s="167" t="s">
        <v>85</v>
      </c>
      <c r="C24" s="93"/>
      <c r="D24" s="110"/>
      <c r="E24" s="55">
        <f t="shared" si="0"/>
        <v>33</v>
      </c>
      <c r="F24" s="5">
        <f>E24/$E$26</f>
        <v>0.13924050632911392</v>
      </c>
      <c r="G24" s="41">
        <v>30</v>
      </c>
      <c r="H24" s="5">
        <f>G24/$E$26</f>
        <v>0.12658227848101267</v>
      </c>
      <c r="I24" s="41">
        <v>3</v>
      </c>
      <c r="J24" s="5">
        <f>I24/$E$26</f>
        <v>1.2658227848101266E-2</v>
      </c>
    </row>
    <row r="25" spans="1:11">
      <c r="A25" s="85">
        <f t="shared" si="1"/>
        <v>9</v>
      </c>
      <c r="B25" s="167" t="s">
        <v>425</v>
      </c>
      <c r="C25" s="93"/>
      <c r="D25" s="110"/>
      <c r="E25" s="55">
        <f t="shared" si="0"/>
        <v>4</v>
      </c>
      <c r="F25" s="5">
        <f>E25/$E$26</f>
        <v>1.6877637130801686E-2</v>
      </c>
      <c r="G25" s="41"/>
      <c r="H25" s="5">
        <f>G25/$E$26</f>
        <v>0</v>
      </c>
      <c r="I25" s="41">
        <v>4</v>
      </c>
      <c r="J25" s="5">
        <f>I25/$E$26</f>
        <v>1.6877637130801686E-2</v>
      </c>
    </row>
    <row r="26" spans="1:11">
      <c r="B26" s="55" t="s">
        <v>195</v>
      </c>
      <c r="C26" s="107"/>
      <c r="D26" s="126"/>
      <c r="E26" s="55">
        <f t="shared" si="0"/>
        <v>237</v>
      </c>
      <c r="F26" s="116">
        <f>E26/$E$26</f>
        <v>1</v>
      </c>
      <c r="G26" s="55">
        <f>SUM(G17:G25)</f>
        <v>128</v>
      </c>
      <c r="H26" s="116">
        <f>G26/$E$26</f>
        <v>0.54008438818565396</v>
      </c>
      <c r="I26" s="55">
        <f>SUM(I17:I25)</f>
        <v>109</v>
      </c>
      <c r="J26" s="116">
        <f>I26/$E$26</f>
        <v>0.45991561181434598</v>
      </c>
    </row>
    <row r="27" spans="1:11" ht="15.75" thickBot="1">
      <c r="C27" s="93"/>
      <c r="D27" s="93"/>
      <c r="E27" s="85"/>
      <c r="F27" s="85"/>
      <c r="G27" s="85"/>
      <c r="H27" s="85"/>
    </row>
    <row r="28" spans="1:11" ht="15.75" thickBot="1">
      <c r="E28" s="85"/>
      <c r="F28" s="85"/>
      <c r="G28" s="85"/>
      <c r="H28" s="85"/>
      <c r="K28" s="226" t="s">
        <v>429</v>
      </c>
    </row>
    <row r="54" spans="5:6">
      <c r="E54" s="85"/>
      <c r="F54" s="85"/>
    </row>
    <row r="55" spans="5:6">
      <c r="E55" s="85"/>
      <c r="F55" s="85"/>
    </row>
    <row r="56" spans="5:6">
      <c r="E56" s="85"/>
      <c r="F56" s="85"/>
    </row>
    <row r="57" spans="5:6">
      <c r="E57" s="85"/>
      <c r="F57" s="85"/>
    </row>
    <row r="58" spans="5:6">
      <c r="E58" s="85"/>
      <c r="F58" s="85"/>
    </row>
    <row r="59" spans="5:6">
      <c r="E59" s="85"/>
      <c r="F59" s="85"/>
    </row>
    <row r="60" spans="5:6">
      <c r="E60" s="85"/>
      <c r="F60" s="85"/>
    </row>
    <row r="61" spans="5:6">
      <c r="E61" s="85"/>
      <c r="F61" s="85"/>
    </row>
    <row r="91" spans="2:4">
      <c r="B91" s="86"/>
      <c r="C91" s="86"/>
      <c r="D91" s="86"/>
    </row>
  </sheetData>
  <sheetProtection password="CF0E" sheet="1" objects="1" scenarios="1"/>
  <mergeCells count="10">
    <mergeCell ref="B1:J1"/>
    <mergeCell ref="B12:B16"/>
    <mergeCell ref="E12:J12"/>
    <mergeCell ref="E13:J13"/>
    <mergeCell ref="B10:M10"/>
    <mergeCell ref="B9:M9"/>
    <mergeCell ref="E3:M6"/>
    <mergeCell ref="I15:J15"/>
    <mergeCell ref="G15:H15"/>
    <mergeCell ref="E15:F15"/>
  </mergeCells>
  <hyperlinks>
    <hyperlink ref="K28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I28" sqref="I28"/>
    </sheetView>
  </sheetViews>
  <sheetFormatPr baseColWidth="10" defaultRowHeight="15"/>
  <cols>
    <col min="1" max="1" width="4.85546875" style="1" customWidth="1"/>
    <col min="2" max="2" width="33" style="1" customWidth="1"/>
    <col min="3" max="3" width="2.5703125" style="1" customWidth="1"/>
    <col min="4" max="4" width="29.7109375" style="1" customWidth="1"/>
    <col min="5" max="5" width="3.5703125" style="1" customWidth="1"/>
    <col min="6" max="6" width="13.7109375" style="1" customWidth="1"/>
    <col min="7" max="7" width="6.7109375" style="85" customWidth="1"/>
    <col min="8" max="8" width="3.7109375" style="85" customWidth="1"/>
    <col min="9" max="9" width="13.7109375" style="85" customWidth="1"/>
    <col min="10" max="10" width="6.7109375" style="85" customWidth="1"/>
    <col min="11" max="16384" width="11.42578125" style="1"/>
  </cols>
  <sheetData>
    <row r="2" spans="1:11" s="93" customFormat="1">
      <c r="G2" s="159"/>
      <c r="H2" s="159"/>
      <c r="I2" s="159"/>
      <c r="J2" s="159"/>
    </row>
    <row r="3" spans="1:11" ht="15" customHeight="1">
      <c r="B3" s="376" t="s">
        <v>853</v>
      </c>
      <c r="C3" s="376"/>
      <c r="D3" s="376"/>
      <c r="E3" s="376"/>
      <c r="F3" s="376"/>
      <c r="G3" s="376"/>
      <c r="H3" s="376"/>
      <c r="I3" s="376"/>
      <c r="J3" s="376"/>
    </row>
    <row r="4" spans="1:11">
      <c r="B4" s="376"/>
      <c r="C4" s="376"/>
      <c r="D4" s="376"/>
      <c r="E4" s="376"/>
      <c r="F4" s="376"/>
      <c r="G4" s="376"/>
      <c r="H4" s="376"/>
      <c r="I4" s="376"/>
      <c r="J4" s="376"/>
    </row>
    <row r="5" spans="1:11">
      <c r="B5" s="376"/>
      <c r="C5" s="376"/>
      <c r="D5" s="376"/>
      <c r="E5" s="376"/>
      <c r="F5" s="376"/>
      <c r="G5" s="376"/>
      <c r="H5" s="376"/>
      <c r="I5" s="376"/>
      <c r="J5" s="376"/>
    </row>
    <row r="6" spans="1:11">
      <c r="B6" s="376"/>
      <c r="C6" s="376"/>
      <c r="D6" s="376"/>
      <c r="E6" s="376"/>
      <c r="F6" s="376"/>
      <c r="G6" s="376"/>
      <c r="H6" s="376"/>
      <c r="I6" s="376"/>
      <c r="J6" s="376"/>
    </row>
    <row r="7" spans="1:11">
      <c r="B7" s="153"/>
      <c r="C7" s="153"/>
      <c r="D7" s="153"/>
      <c r="E7" s="153"/>
      <c r="F7" s="153"/>
      <c r="G7" s="153"/>
      <c r="H7" s="153"/>
      <c r="I7" s="153"/>
      <c r="J7" s="153"/>
    </row>
    <row r="8" spans="1:11" ht="15.75" thickBot="1"/>
    <row r="9" spans="1:11">
      <c r="B9" s="465" t="s">
        <v>474</v>
      </c>
      <c r="C9" s="466"/>
      <c r="D9" s="466"/>
      <c r="E9" s="466"/>
      <c r="F9" s="466"/>
      <c r="G9" s="466"/>
      <c r="H9" s="466"/>
      <c r="I9" s="466"/>
      <c r="J9" s="466"/>
    </row>
    <row r="10" spans="1:11" ht="34.5" customHeight="1" thickBot="1">
      <c r="B10" s="471" t="s">
        <v>854</v>
      </c>
      <c r="C10" s="472"/>
      <c r="D10" s="472"/>
      <c r="E10" s="473"/>
      <c r="F10" s="473"/>
      <c r="G10" s="473"/>
      <c r="H10" s="473"/>
      <c r="I10" s="473"/>
      <c r="J10" s="473"/>
    </row>
    <row r="11" spans="1:11" ht="15.75" thickBot="1">
      <c r="B11" s="224"/>
      <c r="C11" s="224"/>
      <c r="D11" s="224"/>
      <c r="E11" s="224"/>
      <c r="F11" s="224"/>
      <c r="G11" s="159"/>
      <c r="H11" s="224"/>
      <c r="I11" s="224"/>
      <c r="J11" s="159"/>
    </row>
    <row r="12" spans="1:11" ht="15.75" thickBot="1">
      <c r="B12" s="397" t="s">
        <v>735</v>
      </c>
      <c r="C12" s="154"/>
      <c r="D12" s="397" t="s">
        <v>855</v>
      </c>
      <c r="E12" s="154"/>
      <c r="F12" s="383" t="s">
        <v>324</v>
      </c>
      <c r="G12" s="383"/>
      <c r="H12" s="28"/>
      <c r="I12" s="383" t="s">
        <v>325</v>
      </c>
      <c r="J12" s="383"/>
    </row>
    <row r="13" spans="1:11">
      <c r="B13" s="397"/>
      <c r="C13" s="154"/>
      <c r="D13" s="397"/>
      <c r="E13" s="154"/>
      <c r="F13" s="224"/>
      <c r="G13" s="224"/>
      <c r="H13" s="224"/>
      <c r="I13" s="224"/>
      <c r="J13" s="224"/>
    </row>
    <row r="14" spans="1:11">
      <c r="B14" s="397"/>
      <c r="C14" s="154"/>
      <c r="D14" s="397"/>
      <c r="E14" s="154"/>
      <c r="F14" s="398"/>
      <c r="G14" s="398"/>
      <c r="H14" s="156"/>
      <c r="I14" s="398"/>
      <c r="J14" s="398"/>
    </row>
    <row r="15" spans="1:11">
      <c r="A15" s="85">
        <v>1</v>
      </c>
      <c r="B15" s="251" t="s">
        <v>725</v>
      </c>
      <c r="C15" s="161"/>
      <c r="D15" s="195" t="s">
        <v>856</v>
      </c>
      <c r="E15" s="48"/>
      <c r="F15" s="244">
        <v>14</v>
      </c>
      <c r="G15" s="237">
        <f>F15/$F$24</f>
        <v>0.77777777777777779</v>
      </c>
      <c r="H15" s="242"/>
      <c r="I15" s="244">
        <v>13</v>
      </c>
      <c r="J15" s="237">
        <f>I15/$I$24</f>
        <v>0.54166666666666663</v>
      </c>
      <c r="K15" s="202"/>
    </row>
    <row r="16" spans="1:11">
      <c r="A16" s="85">
        <f>A15+1</f>
        <v>2</v>
      </c>
      <c r="B16" s="251" t="s">
        <v>719</v>
      </c>
      <c r="C16" s="93"/>
      <c r="D16" s="167" t="s">
        <v>856</v>
      </c>
      <c r="E16" s="48"/>
      <c r="F16" s="244"/>
      <c r="G16" s="237">
        <f>F16/$F$24</f>
        <v>0</v>
      </c>
      <c r="H16" s="27"/>
      <c r="I16" s="244">
        <v>4</v>
      </c>
      <c r="J16" s="237">
        <f t="shared" ref="J16:J24" si="0">I16/$I$24</f>
        <v>0.16666666666666666</v>
      </c>
      <c r="K16" s="202"/>
    </row>
    <row r="17" spans="1:11">
      <c r="A17" s="85">
        <f t="shared" ref="A17:A23" si="1">A16+1</f>
        <v>3</v>
      </c>
      <c r="B17" s="252" t="s">
        <v>694</v>
      </c>
      <c r="C17" s="93"/>
      <c r="D17" s="167" t="s">
        <v>857</v>
      </c>
      <c r="E17" s="54"/>
      <c r="F17" s="244"/>
      <c r="G17" s="237">
        <f>F17/$F$24</f>
        <v>0</v>
      </c>
      <c r="H17" s="242"/>
      <c r="I17" s="244">
        <v>1</v>
      </c>
      <c r="J17" s="237">
        <f t="shared" si="0"/>
        <v>4.1666666666666664E-2</v>
      </c>
      <c r="K17" s="202"/>
    </row>
    <row r="18" spans="1:11">
      <c r="A18" s="85">
        <f t="shared" si="1"/>
        <v>4</v>
      </c>
      <c r="B18" s="252" t="s">
        <v>694</v>
      </c>
      <c r="C18" s="93"/>
      <c r="D18" s="167" t="s">
        <v>229</v>
      </c>
      <c r="E18" s="54"/>
      <c r="F18" s="244">
        <v>1</v>
      </c>
      <c r="G18" s="237"/>
      <c r="H18" s="242"/>
      <c r="I18" s="244">
        <v>1</v>
      </c>
      <c r="J18" s="237">
        <f t="shared" si="0"/>
        <v>4.1666666666666664E-2</v>
      </c>
      <c r="K18" s="202"/>
    </row>
    <row r="19" spans="1:11">
      <c r="A19" s="85">
        <f t="shared" si="1"/>
        <v>5</v>
      </c>
      <c r="B19" s="252" t="s">
        <v>663</v>
      </c>
      <c r="C19" s="93"/>
      <c r="D19" s="167" t="s">
        <v>858</v>
      </c>
      <c r="E19" s="54"/>
      <c r="F19" s="244"/>
      <c r="G19" s="237"/>
      <c r="H19" s="242"/>
      <c r="I19" s="244">
        <v>1</v>
      </c>
      <c r="J19" s="237">
        <f t="shared" si="0"/>
        <v>4.1666666666666664E-2</v>
      </c>
      <c r="K19" s="202"/>
    </row>
    <row r="20" spans="1:11">
      <c r="A20" s="85">
        <f t="shared" si="1"/>
        <v>6</v>
      </c>
      <c r="B20" s="252" t="s">
        <v>663</v>
      </c>
      <c r="C20" s="93"/>
      <c r="D20" s="167" t="s">
        <v>859</v>
      </c>
      <c r="E20" s="54"/>
      <c r="F20" s="244"/>
      <c r="G20" s="237"/>
      <c r="H20" s="242"/>
      <c r="I20" s="244">
        <v>2</v>
      </c>
      <c r="J20" s="237">
        <f t="shared" si="0"/>
        <v>8.3333333333333329E-2</v>
      </c>
      <c r="K20" s="202"/>
    </row>
    <row r="21" spans="1:11">
      <c r="A21" s="85">
        <f t="shared" si="1"/>
        <v>7</v>
      </c>
      <c r="B21" s="252" t="s">
        <v>215</v>
      </c>
      <c r="C21" s="93"/>
      <c r="D21" s="167" t="s">
        <v>859</v>
      </c>
      <c r="E21" s="48"/>
      <c r="F21" s="244">
        <v>3</v>
      </c>
      <c r="G21" s="237">
        <f>F21/$F$24</f>
        <v>0.16666666666666666</v>
      </c>
      <c r="H21" s="27"/>
      <c r="I21" s="244"/>
      <c r="J21" s="237"/>
      <c r="K21" s="202"/>
    </row>
    <row r="22" spans="1:11">
      <c r="A22" s="85">
        <f t="shared" si="1"/>
        <v>8</v>
      </c>
      <c r="B22" s="252" t="s">
        <v>215</v>
      </c>
      <c r="C22" s="93"/>
      <c r="D22" s="167" t="s">
        <v>555</v>
      </c>
      <c r="E22" s="48"/>
      <c r="F22" s="244"/>
      <c r="G22" s="237">
        <f>F22/$F$24</f>
        <v>0</v>
      </c>
      <c r="H22" s="242"/>
      <c r="I22" s="244">
        <v>1</v>
      </c>
      <c r="J22" s="237">
        <f t="shared" si="0"/>
        <v>4.1666666666666664E-2</v>
      </c>
      <c r="K22" s="202"/>
    </row>
    <row r="23" spans="1:11">
      <c r="A23" s="85">
        <f t="shared" si="1"/>
        <v>9</v>
      </c>
      <c r="B23" s="251" t="s">
        <v>163</v>
      </c>
      <c r="C23" s="161"/>
      <c r="D23" s="195" t="s">
        <v>860</v>
      </c>
      <c r="E23" s="54"/>
      <c r="F23" s="244"/>
      <c r="G23" s="237"/>
      <c r="H23" s="27"/>
      <c r="I23" s="244">
        <v>1</v>
      </c>
      <c r="J23" s="237">
        <f t="shared" si="0"/>
        <v>4.1666666666666664E-2</v>
      </c>
      <c r="K23" s="202"/>
    </row>
    <row r="24" spans="1:11">
      <c r="A24" s="85"/>
      <c r="B24" s="40" t="s">
        <v>195</v>
      </c>
      <c r="C24" s="101"/>
      <c r="D24" s="40"/>
      <c r="E24" s="101"/>
      <c r="F24" s="214">
        <f>SUM(F15:F23)</f>
        <v>18</v>
      </c>
      <c r="G24" s="237">
        <f>F24/$F$24</f>
        <v>1</v>
      </c>
      <c r="H24" s="156"/>
      <c r="I24" s="21">
        <f>SUM(I15:I23)</f>
        <v>24</v>
      </c>
      <c r="J24" s="237">
        <f t="shared" si="0"/>
        <v>1</v>
      </c>
      <c r="K24" s="202"/>
    </row>
    <row r="25" spans="1:11">
      <c r="A25" s="85"/>
      <c r="E25" s="93"/>
      <c r="F25" s="202"/>
      <c r="G25" s="171"/>
      <c r="H25" s="27"/>
      <c r="I25" s="241"/>
      <c r="J25" s="171"/>
      <c r="K25" s="202"/>
    </row>
    <row r="27" spans="1:11" ht="15.75" thickBot="1"/>
    <row r="28" spans="1:11" ht="15.75" thickBot="1">
      <c r="I28" s="226" t="s">
        <v>429</v>
      </c>
    </row>
  </sheetData>
  <sheetProtection password="CF0E" sheet="1" objects="1" scenarios="1"/>
  <mergeCells count="9">
    <mergeCell ref="D12:D14"/>
    <mergeCell ref="B3:J6"/>
    <mergeCell ref="B9:J9"/>
    <mergeCell ref="B10:J10"/>
    <mergeCell ref="B12:B14"/>
    <mergeCell ref="F12:G12"/>
    <mergeCell ref="I12:J12"/>
    <mergeCell ref="F14:G14"/>
    <mergeCell ref="I14:J14"/>
  </mergeCells>
  <hyperlinks>
    <hyperlink ref="I28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58"/>
  <sheetViews>
    <sheetView workbookViewId="0"/>
  </sheetViews>
  <sheetFormatPr baseColWidth="10" defaultRowHeight="15"/>
  <cols>
    <col min="1" max="1" width="6.5703125" style="85" customWidth="1"/>
    <col min="2" max="2" width="82" style="1" customWidth="1"/>
    <col min="3" max="3" width="19.85546875" style="1" customWidth="1"/>
    <col min="4" max="4" width="27.7109375" style="1" customWidth="1"/>
    <col min="5" max="6" width="11.42578125" style="1" hidden="1" customWidth="1"/>
    <col min="7" max="7" width="6" style="1" hidden="1" customWidth="1"/>
    <col min="8" max="9" width="11.42578125" style="1" hidden="1" customWidth="1"/>
    <col min="10" max="16384" width="11.42578125" style="1"/>
  </cols>
  <sheetData>
    <row r="1" spans="1:17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15" customHeight="1">
      <c r="B2" s="376" t="s">
        <v>448</v>
      </c>
      <c r="C2" s="376"/>
      <c r="D2" s="376"/>
      <c r="E2" s="376"/>
      <c r="F2" s="376"/>
      <c r="G2" s="376"/>
      <c r="H2" s="376"/>
      <c r="I2" s="376"/>
      <c r="J2" s="165"/>
      <c r="K2" s="165"/>
      <c r="L2" s="165"/>
      <c r="M2" s="165"/>
      <c r="N2" s="165"/>
      <c r="O2" s="165"/>
      <c r="P2" s="165"/>
      <c r="Q2" s="165"/>
    </row>
    <row r="3" spans="1:17">
      <c r="B3" s="376"/>
      <c r="C3" s="376"/>
      <c r="D3" s="376"/>
      <c r="E3" s="376"/>
      <c r="F3" s="376"/>
      <c r="G3" s="376"/>
      <c r="H3" s="376"/>
      <c r="I3" s="376"/>
    </row>
    <row r="4" spans="1:17">
      <c r="B4" s="376"/>
      <c r="C4" s="376"/>
      <c r="D4" s="376"/>
      <c r="E4" s="376"/>
      <c r="F4" s="376"/>
      <c r="G4" s="376"/>
      <c r="H4" s="376"/>
      <c r="I4" s="376"/>
    </row>
    <row r="5" spans="1:17">
      <c r="B5" s="376"/>
      <c r="C5" s="376"/>
      <c r="D5" s="376"/>
      <c r="E5" s="376"/>
      <c r="F5" s="376"/>
      <c r="G5" s="376"/>
      <c r="H5" s="376"/>
      <c r="I5" s="376"/>
    </row>
    <row r="7" spans="1:17" ht="15.75" thickBot="1"/>
    <row r="8" spans="1:17">
      <c r="B8" s="377" t="s">
        <v>475</v>
      </c>
      <c r="C8" s="379"/>
    </row>
    <row r="9" spans="1:17" ht="15.75" thickBot="1">
      <c r="B9" s="459" t="s">
        <v>87</v>
      </c>
      <c r="C9" s="461"/>
    </row>
    <row r="11" spans="1:17">
      <c r="B11" s="386" t="s">
        <v>447</v>
      </c>
      <c r="C11" s="386"/>
    </row>
    <row r="12" spans="1:17" ht="15.75" thickBot="1"/>
    <row r="13" spans="1:17" ht="15.75" thickBot="1">
      <c r="B13" s="7" t="s">
        <v>88</v>
      </c>
      <c r="C13" s="7" t="s">
        <v>89</v>
      </c>
    </row>
    <row r="15" spans="1:17">
      <c r="A15" s="85">
        <v>1</v>
      </c>
      <c r="B15" s="1" t="s">
        <v>16</v>
      </c>
      <c r="C15" s="85">
        <v>414</v>
      </c>
    </row>
    <row r="16" spans="1:17">
      <c r="A16" s="85">
        <f>A15+1</f>
        <v>2</v>
      </c>
      <c r="B16" s="1" t="s">
        <v>17</v>
      </c>
      <c r="C16" s="85">
        <v>281</v>
      </c>
    </row>
    <row r="17" spans="1:3">
      <c r="A17" s="85">
        <f t="shared" ref="A17:A54" si="0">A16+1</f>
        <v>3</v>
      </c>
      <c r="B17" s="1" t="s">
        <v>18</v>
      </c>
      <c r="C17" s="85">
        <v>248</v>
      </c>
    </row>
    <row r="18" spans="1:3">
      <c r="A18" s="85">
        <f t="shared" si="0"/>
        <v>4</v>
      </c>
      <c r="B18" s="1" t="s">
        <v>19</v>
      </c>
      <c r="C18" s="85">
        <v>179</v>
      </c>
    </row>
    <row r="19" spans="1:3">
      <c r="A19" s="85">
        <f t="shared" si="0"/>
        <v>5</v>
      </c>
      <c r="B19" s="1" t="s">
        <v>20</v>
      </c>
      <c r="C19" s="85">
        <v>77</v>
      </c>
    </row>
    <row r="20" spans="1:3">
      <c r="A20" s="85">
        <f t="shared" si="0"/>
        <v>6</v>
      </c>
      <c r="B20" s="1" t="s">
        <v>21</v>
      </c>
      <c r="C20" s="85">
        <v>76</v>
      </c>
    </row>
    <row r="21" spans="1:3">
      <c r="A21" s="85">
        <f t="shared" si="0"/>
        <v>7</v>
      </c>
      <c r="B21" s="1" t="s">
        <v>22</v>
      </c>
      <c r="C21" s="85">
        <v>73</v>
      </c>
    </row>
    <row r="22" spans="1:3">
      <c r="A22" s="85">
        <f t="shared" si="0"/>
        <v>8</v>
      </c>
      <c r="B22" s="1" t="s">
        <v>23</v>
      </c>
      <c r="C22" s="85">
        <v>69</v>
      </c>
    </row>
    <row r="23" spans="1:3">
      <c r="A23" s="85">
        <f t="shared" si="0"/>
        <v>9</v>
      </c>
      <c r="B23" s="1" t="s">
        <v>24</v>
      </c>
      <c r="C23" s="85">
        <v>68</v>
      </c>
    </row>
    <row r="24" spans="1:3">
      <c r="A24" s="85">
        <f t="shared" si="0"/>
        <v>10</v>
      </c>
      <c r="B24" s="1" t="s">
        <v>25</v>
      </c>
      <c r="C24" s="85">
        <v>67</v>
      </c>
    </row>
    <row r="25" spans="1:3">
      <c r="A25" s="85">
        <f t="shared" si="0"/>
        <v>11</v>
      </c>
      <c r="B25" s="1" t="s">
        <v>26</v>
      </c>
      <c r="C25" s="85">
        <v>54</v>
      </c>
    </row>
    <row r="26" spans="1:3">
      <c r="A26" s="85">
        <f t="shared" si="0"/>
        <v>12</v>
      </c>
      <c r="B26" s="1" t="s">
        <v>27</v>
      </c>
      <c r="C26" s="85">
        <v>47</v>
      </c>
    </row>
    <row r="27" spans="1:3">
      <c r="A27" s="85">
        <f t="shared" si="0"/>
        <v>13</v>
      </c>
      <c r="B27" s="1" t="s">
        <v>28</v>
      </c>
      <c r="C27" s="85">
        <v>34</v>
      </c>
    </row>
    <row r="28" spans="1:3">
      <c r="A28" s="85">
        <f t="shared" si="0"/>
        <v>14</v>
      </c>
      <c r="B28" s="1" t="s">
        <v>29</v>
      </c>
      <c r="C28" s="85">
        <v>30</v>
      </c>
    </row>
    <row r="29" spans="1:3">
      <c r="A29" s="85">
        <f t="shared" si="0"/>
        <v>15</v>
      </c>
      <c r="B29" s="1" t="s">
        <v>30</v>
      </c>
      <c r="C29" s="85">
        <v>28</v>
      </c>
    </row>
    <row r="30" spans="1:3">
      <c r="A30" s="85">
        <f t="shared" si="0"/>
        <v>16</v>
      </c>
      <c r="B30" s="1" t="s">
        <v>31</v>
      </c>
      <c r="C30" s="85">
        <v>28</v>
      </c>
    </row>
    <row r="31" spans="1:3">
      <c r="A31" s="85">
        <f t="shared" si="0"/>
        <v>17</v>
      </c>
      <c r="B31" s="1" t="s">
        <v>32</v>
      </c>
      <c r="C31" s="85">
        <v>18</v>
      </c>
    </row>
    <row r="32" spans="1:3">
      <c r="A32" s="85">
        <f t="shared" si="0"/>
        <v>18</v>
      </c>
      <c r="B32" s="1" t="s">
        <v>33</v>
      </c>
      <c r="C32" s="85">
        <v>16</v>
      </c>
    </row>
    <row r="33" spans="1:3">
      <c r="A33" s="85">
        <f t="shared" si="0"/>
        <v>19</v>
      </c>
      <c r="B33" s="1" t="s">
        <v>34</v>
      </c>
      <c r="C33" s="85">
        <v>9</v>
      </c>
    </row>
    <row r="34" spans="1:3">
      <c r="A34" s="85">
        <f t="shared" si="0"/>
        <v>20</v>
      </c>
      <c r="B34" s="1" t="s">
        <v>35</v>
      </c>
      <c r="C34" s="85">
        <v>8</v>
      </c>
    </row>
    <row r="35" spans="1:3">
      <c r="A35" s="85">
        <f t="shared" si="0"/>
        <v>21</v>
      </c>
      <c r="B35" s="1" t="s">
        <v>36</v>
      </c>
      <c r="C35" s="85">
        <v>8</v>
      </c>
    </row>
    <row r="36" spans="1:3">
      <c r="A36" s="85">
        <f t="shared" si="0"/>
        <v>22</v>
      </c>
      <c r="B36" s="1" t="s">
        <v>37</v>
      </c>
      <c r="C36" s="85">
        <v>7</v>
      </c>
    </row>
    <row r="37" spans="1:3">
      <c r="A37" s="85">
        <f t="shared" si="0"/>
        <v>23</v>
      </c>
      <c r="B37" s="1" t="s">
        <v>38</v>
      </c>
      <c r="C37" s="85">
        <v>6</v>
      </c>
    </row>
    <row r="38" spans="1:3">
      <c r="A38" s="85">
        <f t="shared" si="0"/>
        <v>24</v>
      </c>
      <c r="B38" s="1" t="s">
        <v>39</v>
      </c>
      <c r="C38" s="85">
        <v>6</v>
      </c>
    </row>
    <row r="39" spans="1:3">
      <c r="A39" s="85">
        <f t="shared" si="0"/>
        <v>25</v>
      </c>
      <c r="B39" s="1" t="s">
        <v>40</v>
      </c>
      <c r="C39" s="85">
        <v>5</v>
      </c>
    </row>
    <row r="40" spans="1:3">
      <c r="A40" s="85">
        <f t="shared" si="0"/>
        <v>26</v>
      </c>
      <c r="B40" s="1" t="s">
        <v>41</v>
      </c>
      <c r="C40" s="85">
        <v>5</v>
      </c>
    </row>
    <row r="41" spans="1:3">
      <c r="A41" s="85">
        <f t="shared" si="0"/>
        <v>27</v>
      </c>
      <c r="B41" s="1" t="s">
        <v>42</v>
      </c>
      <c r="C41" s="85">
        <v>5</v>
      </c>
    </row>
    <row r="42" spans="1:3">
      <c r="A42" s="85">
        <f t="shared" si="0"/>
        <v>28</v>
      </c>
      <c r="B42" s="1" t="s">
        <v>43</v>
      </c>
      <c r="C42" s="85">
        <v>4</v>
      </c>
    </row>
    <row r="43" spans="1:3">
      <c r="A43" s="85">
        <f t="shared" si="0"/>
        <v>29</v>
      </c>
      <c r="B43" s="1" t="s">
        <v>53</v>
      </c>
      <c r="C43" s="85">
        <v>4</v>
      </c>
    </row>
    <row r="44" spans="1:3">
      <c r="A44" s="85">
        <f t="shared" si="0"/>
        <v>30</v>
      </c>
      <c r="B44" s="1" t="s">
        <v>44</v>
      </c>
      <c r="C44" s="85">
        <v>3</v>
      </c>
    </row>
    <row r="45" spans="1:3">
      <c r="A45" s="85">
        <f t="shared" si="0"/>
        <v>31</v>
      </c>
      <c r="B45" s="1" t="s">
        <v>45</v>
      </c>
      <c r="C45" s="85">
        <v>2</v>
      </c>
    </row>
    <row r="46" spans="1:3">
      <c r="A46" s="85">
        <f t="shared" si="0"/>
        <v>32</v>
      </c>
      <c r="B46" s="1" t="s">
        <v>46</v>
      </c>
      <c r="C46" s="85">
        <v>2</v>
      </c>
    </row>
    <row r="47" spans="1:3">
      <c r="A47" s="85">
        <f t="shared" si="0"/>
        <v>33</v>
      </c>
      <c r="B47" s="1" t="s">
        <v>47</v>
      </c>
      <c r="C47" s="85">
        <v>2</v>
      </c>
    </row>
    <row r="48" spans="1:3">
      <c r="A48" s="85">
        <f t="shared" si="0"/>
        <v>34</v>
      </c>
      <c r="B48" s="1" t="s">
        <v>48</v>
      </c>
      <c r="C48" s="85">
        <v>1</v>
      </c>
    </row>
    <row r="49" spans="1:3">
      <c r="A49" s="85">
        <f t="shared" si="0"/>
        <v>35</v>
      </c>
      <c r="B49" s="1" t="s">
        <v>49</v>
      </c>
      <c r="C49" s="85">
        <v>1</v>
      </c>
    </row>
    <row r="50" spans="1:3">
      <c r="A50" s="85">
        <f t="shared" si="0"/>
        <v>36</v>
      </c>
      <c r="B50" s="1" t="s">
        <v>50</v>
      </c>
      <c r="C50" s="85">
        <v>1</v>
      </c>
    </row>
    <row r="51" spans="1:3">
      <c r="A51" s="85">
        <f t="shared" si="0"/>
        <v>37</v>
      </c>
      <c r="B51" s="1" t="s">
        <v>51</v>
      </c>
      <c r="C51" s="85">
        <v>1</v>
      </c>
    </row>
    <row r="52" spans="1:3">
      <c r="A52" s="85">
        <f t="shared" si="0"/>
        <v>38</v>
      </c>
      <c r="B52" s="1" t="s">
        <v>52</v>
      </c>
      <c r="C52" s="85">
        <v>1</v>
      </c>
    </row>
    <row r="53" spans="1:3">
      <c r="A53" s="85">
        <f t="shared" si="0"/>
        <v>39</v>
      </c>
      <c r="B53" s="1" t="s">
        <v>54</v>
      </c>
      <c r="C53" s="85">
        <v>1</v>
      </c>
    </row>
    <row r="54" spans="1:3" ht="15.75" thickBot="1">
      <c r="A54" s="9">
        <f t="shared" si="0"/>
        <v>40</v>
      </c>
      <c r="B54" s="8" t="s">
        <v>55</v>
      </c>
      <c r="C54" s="9">
        <v>1</v>
      </c>
    </row>
    <row r="55" spans="1:3">
      <c r="B55" s="10" t="s">
        <v>13</v>
      </c>
      <c r="C55" s="3">
        <v>1887</v>
      </c>
    </row>
    <row r="57" spans="1:3" ht="15.75" thickBot="1"/>
    <row r="58" spans="1:3" ht="15.75" thickBot="1">
      <c r="C58" s="226" t="s">
        <v>429</v>
      </c>
    </row>
  </sheetData>
  <sheetProtection password="CF0E" sheet="1" objects="1" scenarios="1"/>
  <mergeCells count="4">
    <mergeCell ref="B9:C9"/>
    <mergeCell ref="B2:I5"/>
    <mergeCell ref="B8:C8"/>
    <mergeCell ref="B11:C11"/>
  </mergeCells>
  <hyperlinks>
    <hyperlink ref="C58" location="Listado!A1" display="REGRESAR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95"/>
  <sheetViews>
    <sheetView workbookViewId="0">
      <selection activeCell="B6" sqref="B6"/>
    </sheetView>
  </sheetViews>
  <sheetFormatPr baseColWidth="10" defaultRowHeight="15"/>
  <cols>
    <col min="1" max="1" width="5.85546875" style="1" customWidth="1"/>
    <col min="2" max="2" width="25" style="1" customWidth="1"/>
    <col min="3" max="3" width="4.140625" style="1" customWidth="1"/>
    <col min="4" max="4" width="6.7109375" style="1" customWidth="1"/>
    <col min="5" max="5" width="19.7109375" style="1" customWidth="1"/>
    <col min="6" max="6" width="14.85546875" style="1" customWidth="1"/>
    <col min="7" max="7" width="18.42578125" style="1" customWidth="1"/>
    <col min="8" max="16384" width="11.42578125" style="1"/>
  </cols>
  <sheetData>
    <row r="2" spans="2:9" ht="15" customHeight="1">
      <c r="C2" s="376" t="s">
        <v>452</v>
      </c>
      <c r="D2" s="376"/>
      <c r="E2" s="376"/>
      <c r="F2" s="376"/>
      <c r="G2" s="376"/>
      <c r="H2" s="376"/>
    </row>
    <row r="3" spans="2:9">
      <c r="C3" s="376"/>
      <c r="D3" s="376"/>
      <c r="E3" s="376"/>
      <c r="F3" s="376"/>
      <c r="G3" s="376"/>
      <c r="H3" s="376"/>
    </row>
    <row r="4" spans="2:9">
      <c r="C4" s="376"/>
      <c r="D4" s="376"/>
      <c r="E4" s="376"/>
      <c r="F4" s="376"/>
      <c r="G4" s="376"/>
      <c r="H4" s="376"/>
    </row>
    <row r="5" spans="2:9" ht="27.75" customHeight="1">
      <c r="C5" s="376"/>
      <c r="D5" s="376"/>
      <c r="E5" s="376"/>
      <c r="F5" s="376"/>
      <c r="G5" s="376"/>
      <c r="H5" s="376"/>
    </row>
    <row r="6" spans="2:9">
      <c r="C6" s="87"/>
      <c r="D6" s="87"/>
      <c r="E6" s="87"/>
      <c r="F6" s="87"/>
      <c r="G6" s="87"/>
    </row>
    <row r="9" spans="2:9" ht="15.75" thickBot="1"/>
    <row r="10" spans="2:9">
      <c r="B10" s="443" t="s">
        <v>476</v>
      </c>
      <c r="C10" s="405"/>
      <c r="D10" s="405"/>
      <c r="E10" s="405"/>
      <c r="F10" s="405"/>
      <c r="G10" s="405"/>
      <c r="H10" s="405"/>
      <c r="I10" s="405"/>
    </row>
    <row r="11" spans="2:9" ht="15.75" thickBot="1">
      <c r="B11" s="216" t="s">
        <v>451</v>
      </c>
      <c r="C11" s="217"/>
      <c r="D11" s="217"/>
      <c r="E11" s="217"/>
      <c r="F11" s="217"/>
      <c r="G11" s="217"/>
      <c r="H11" s="217"/>
      <c r="I11" s="217"/>
    </row>
    <row r="12" spans="2:9">
      <c r="B12" s="80"/>
      <c r="C12" s="80"/>
      <c r="D12" s="80"/>
      <c r="E12" s="80"/>
      <c r="F12" s="80"/>
    </row>
    <row r="13" spans="2:9">
      <c r="B13" s="474" t="s">
        <v>399</v>
      </c>
      <c r="C13" s="474"/>
      <c r="D13" s="474"/>
      <c r="E13" s="474"/>
      <c r="F13" s="474"/>
    </row>
    <row r="14" spans="2:9" ht="15.75" thickBot="1">
      <c r="B14" s="80"/>
      <c r="C14" s="80"/>
      <c r="D14" s="80"/>
      <c r="E14" s="80"/>
      <c r="F14" s="80"/>
    </row>
    <row r="15" spans="2:9" ht="15.75" thickBot="1">
      <c r="B15" s="227" t="s">
        <v>369</v>
      </c>
      <c r="C15" s="227"/>
      <c r="D15" s="227"/>
      <c r="E15" s="475" t="s">
        <v>89</v>
      </c>
      <c r="F15" s="475"/>
    </row>
    <row r="16" spans="2:9">
      <c r="B16" s="80"/>
      <c r="C16" s="80"/>
      <c r="D16" s="80"/>
      <c r="E16" s="80"/>
      <c r="F16" s="80"/>
    </row>
    <row r="17" spans="1:9">
      <c r="A17" s="85">
        <v>1</v>
      </c>
      <c r="B17" s="142" t="s">
        <v>80</v>
      </c>
      <c r="C17" s="93"/>
      <c r="D17" s="110"/>
      <c r="E17" s="126">
        <v>159</v>
      </c>
      <c r="F17" s="169">
        <f t="shared" ref="F17:F25" si="0">E17/$E$25</f>
        <v>8.4260731319554846E-2</v>
      </c>
    </row>
    <row r="18" spans="1:9">
      <c r="A18" s="85">
        <f>A17+1</f>
        <v>2</v>
      </c>
      <c r="B18" s="167" t="s">
        <v>81</v>
      </c>
      <c r="C18" s="93"/>
      <c r="D18" s="110"/>
      <c r="E18" s="21">
        <v>191</v>
      </c>
      <c r="F18" s="128">
        <f t="shared" si="0"/>
        <v>0.10121886592474828</v>
      </c>
    </row>
    <row r="19" spans="1:9">
      <c r="A19" s="85">
        <f t="shared" ref="A19:A24" si="1">A18+1</f>
        <v>3</v>
      </c>
      <c r="B19" s="167" t="s">
        <v>82</v>
      </c>
      <c r="C19" s="93"/>
      <c r="D19" s="110"/>
      <c r="E19" s="21">
        <v>208</v>
      </c>
      <c r="F19" s="128">
        <f t="shared" si="0"/>
        <v>0.11022787493375728</v>
      </c>
    </row>
    <row r="20" spans="1:9">
      <c r="A20" s="85">
        <f t="shared" si="1"/>
        <v>4</v>
      </c>
      <c r="B20" s="167" t="s">
        <v>83</v>
      </c>
      <c r="C20" s="93"/>
      <c r="D20" s="110"/>
      <c r="E20" s="21">
        <v>611</v>
      </c>
      <c r="F20" s="128">
        <f t="shared" si="0"/>
        <v>0.32379438261791205</v>
      </c>
    </row>
    <row r="21" spans="1:9">
      <c r="A21" s="85">
        <f t="shared" si="1"/>
        <v>5</v>
      </c>
      <c r="B21" s="167" t="s">
        <v>84</v>
      </c>
      <c r="C21" s="93"/>
      <c r="D21" s="110"/>
      <c r="E21" s="21">
        <v>19</v>
      </c>
      <c r="F21" s="128">
        <f t="shared" si="0"/>
        <v>1.0068892421833599E-2</v>
      </c>
    </row>
    <row r="22" spans="1:9">
      <c r="A22" s="85">
        <f t="shared" si="1"/>
        <v>6</v>
      </c>
      <c r="B22" s="167" t="s">
        <v>373</v>
      </c>
      <c r="C22" s="93"/>
      <c r="D22" s="110"/>
      <c r="E22" s="21">
        <v>24</v>
      </c>
      <c r="F22" s="128">
        <f t="shared" si="0"/>
        <v>1.2718600953895072E-2</v>
      </c>
    </row>
    <row r="23" spans="1:9">
      <c r="A23" s="85">
        <f t="shared" si="1"/>
        <v>7</v>
      </c>
      <c r="B23" s="167" t="s">
        <v>85</v>
      </c>
      <c r="C23" s="93"/>
      <c r="D23" s="110"/>
      <c r="E23" s="21">
        <v>1</v>
      </c>
      <c r="F23" s="128">
        <f t="shared" si="0"/>
        <v>5.2994170641229468E-4</v>
      </c>
    </row>
    <row r="24" spans="1:9">
      <c r="A24" s="85">
        <f t="shared" si="1"/>
        <v>8</v>
      </c>
      <c r="B24" s="167" t="s">
        <v>453</v>
      </c>
      <c r="C24" s="93"/>
      <c r="D24" s="110"/>
      <c r="E24" s="21">
        <v>674</v>
      </c>
      <c r="F24" s="128">
        <f t="shared" si="0"/>
        <v>0.35718071012188657</v>
      </c>
    </row>
    <row r="25" spans="1:9">
      <c r="B25" s="55" t="s">
        <v>195</v>
      </c>
      <c r="C25" s="107"/>
      <c r="D25" s="126"/>
      <c r="E25" s="21">
        <f>SUM(E17:E24)</f>
        <v>1887</v>
      </c>
      <c r="F25" s="129">
        <f t="shared" si="0"/>
        <v>1</v>
      </c>
    </row>
    <row r="26" spans="1:9">
      <c r="C26" s="93"/>
      <c r="D26" s="93"/>
      <c r="E26" s="85"/>
      <c r="F26" s="85"/>
      <c r="I26" s="12"/>
    </row>
    <row r="27" spans="1:9">
      <c r="C27" s="93"/>
      <c r="D27" s="93"/>
      <c r="E27" s="85"/>
      <c r="F27" s="85"/>
    </row>
    <row r="28" spans="1:9">
      <c r="C28" s="93"/>
      <c r="D28" s="93"/>
      <c r="E28" s="85"/>
      <c r="F28" s="85"/>
      <c r="I28" s="12"/>
    </row>
    <row r="29" spans="1:9" ht="15.75" thickBot="1">
      <c r="E29" s="85"/>
      <c r="F29" s="85"/>
    </row>
    <row r="30" spans="1:9" ht="15.75" thickBot="1">
      <c r="B30" s="228" t="s">
        <v>429</v>
      </c>
      <c r="E30" s="85"/>
      <c r="F30" s="85"/>
    </row>
    <row r="31" spans="1:9">
      <c r="E31" s="85"/>
      <c r="F31" s="85"/>
    </row>
    <row r="32" spans="1:9">
      <c r="E32" s="85"/>
      <c r="F32" s="85"/>
    </row>
    <row r="58" spans="5:6">
      <c r="E58" s="85"/>
      <c r="F58" s="85"/>
    </row>
    <row r="59" spans="5:6">
      <c r="E59" s="85"/>
      <c r="F59" s="85"/>
    </row>
    <row r="60" spans="5:6">
      <c r="E60" s="85"/>
      <c r="F60" s="85"/>
    </row>
    <row r="61" spans="5:6">
      <c r="E61" s="85"/>
      <c r="F61" s="85"/>
    </row>
    <row r="62" spans="5:6">
      <c r="E62" s="85"/>
      <c r="F62" s="85"/>
    </row>
    <row r="63" spans="5:6">
      <c r="E63" s="85"/>
      <c r="F63" s="85"/>
    </row>
    <row r="64" spans="5:6">
      <c r="E64" s="85"/>
      <c r="F64" s="85"/>
    </row>
    <row r="65" spans="5:6">
      <c r="E65" s="85"/>
      <c r="F65" s="85"/>
    </row>
    <row r="95" spans="2:4">
      <c r="B95" s="86"/>
      <c r="C95" s="86"/>
      <c r="D95" s="86"/>
    </row>
  </sheetData>
  <sheetProtection password="CF0E" sheet="1" objects="1" scenarios="1"/>
  <mergeCells count="4">
    <mergeCell ref="B10:I10"/>
    <mergeCell ref="B13:F13"/>
    <mergeCell ref="E15:F15"/>
    <mergeCell ref="C2:H5"/>
  </mergeCells>
  <hyperlinks>
    <hyperlink ref="B3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22"/>
  <sheetViews>
    <sheetView workbookViewId="0">
      <selection activeCell="B7" sqref="B7"/>
    </sheetView>
  </sheetViews>
  <sheetFormatPr baseColWidth="10" defaultRowHeight="15"/>
  <cols>
    <col min="1" max="1" width="6.5703125" style="85" customWidth="1"/>
    <col min="2" max="2" width="82" style="1" customWidth="1"/>
    <col min="3" max="3" width="19.85546875" style="1" customWidth="1"/>
    <col min="4" max="4" width="27.7109375" style="1" customWidth="1"/>
    <col min="5" max="6" width="11.42578125" style="1" hidden="1" customWidth="1"/>
    <col min="7" max="7" width="6" style="1" hidden="1" customWidth="1"/>
    <col min="8" max="9" width="11.42578125" style="1" hidden="1" customWidth="1"/>
    <col min="10" max="16384" width="11.42578125" style="1"/>
  </cols>
  <sheetData>
    <row r="1" spans="1:17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15" customHeight="1">
      <c r="B2" s="376" t="s">
        <v>449</v>
      </c>
      <c r="C2" s="376"/>
      <c r="D2" s="376"/>
      <c r="E2" s="376"/>
      <c r="F2" s="376"/>
      <c r="G2" s="376"/>
      <c r="H2" s="376"/>
      <c r="I2" s="376"/>
      <c r="J2" s="165"/>
      <c r="K2" s="165"/>
      <c r="L2" s="165"/>
      <c r="M2" s="165"/>
      <c r="N2" s="165"/>
      <c r="O2" s="165"/>
      <c r="P2" s="165"/>
      <c r="Q2" s="165"/>
    </row>
    <row r="3" spans="1:17">
      <c r="B3" s="376"/>
      <c r="C3" s="376"/>
      <c r="D3" s="376"/>
      <c r="E3" s="376"/>
      <c r="F3" s="376"/>
      <c r="G3" s="376"/>
      <c r="H3" s="376"/>
      <c r="I3" s="376"/>
    </row>
    <row r="4" spans="1:17">
      <c r="B4" s="376"/>
      <c r="C4" s="376"/>
      <c r="D4" s="376"/>
      <c r="E4" s="376"/>
      <c r="F4" s="376"/>
      <c r="G4" s="376"/>
      <c r="H4" s="376"/>
      <c r="I4" s="376"/>
    </row>
    <row r="5" spans="1:17">
      <c r="B5" s="376"/>
      <c r="C5" s="376"/>
      <c r="D5" s="376"/>
      <c r="E5" s="376"/>
      <c r="F5" s="376"/>
      <c r="G5" s="376"/>
      <c r="H5" s="376"/>
      <c r="I5" s="376"/>
    </row>
    <row r="7" spans="1:17" ht="15.75" thickBot="1"/>
    <row r="8" spans="1:17">
      <c r="B8" s="377" t="s">
        <v>477</v>
      </c>
      <c r="C8" s="379"/>
    </row>
    <row r="9" spans="1:17" ht="15.75" thickBot="1">
      <c r="B9" s="459" t="s">
        <v>450</v>
      </c>
      <c r="C9" s="461"/>
    </row>
    <row r="11" spans="1:17">
      <c r="B11" s="386" t="s">
        <v>447</v>
      </c>
      <c r="C11" s="386"/>
    </row>
    <row r="12" spans="1:17" ht="15.75" thickBot="1"/>
    <row r="13" spans="1:17" ht="15.75" thickBot="1">
      <c r="B13" s="173" t="s">
        <v>192</v>
      </c>
      <c r="C13" s="7" t="s">
        <v>89</v>
      </c>
    </row>
    <row r="15" spans="1:17">
      <c r="A15" s="85">
        <v>1</v>
      </c>
      <c r="B15" s="167" t="s">
        <v>90</v>
      </c>
      <c r="C15" s="14">
        <v>2</v>
      </c>
    </row>
    <row r="16" spans="1:17">
      <c r="A16" s="85">
        <f>A15+1</f>
        <v>2</v>
      </c>
      <c r="B16" s="167" t="s">
        <v>91</v>
      </c>
      <c r="C16" s="14">
        <v>1</v>
      </c>
    </row>
    <row r="17" spans="1:3">
      <c r="A17" s="85">
        <f t="shared" ref="A17:A100" si="0">A16+1</f>
        <v>3</v>
      </c>
      <c r="B17" s="167" t="s">
        <v>92</v>
      </c>
      <c r="C17" s="14">
        <v>5</v>
      </c>
    </row>
    <row r="18" spans="1:3">
      <c r="A18" s="85">
        <f t="shared" si="0"/>
        <v>4</v>
      </c>
      <c r="B18" s="167" t="s">
        <v>93</v>
      </c>
      <c r="C18" s="14">
        <v>1</v>
      </c>
    </row>
    <row r="19" spans="1:3">
      <c r="A19" s="85">
        <f t="shared" si="0"/>
        <v>5</v>
      </c>
      <c r="B19" s="167" t="s">
        <v>94</v>
      </c>
      <c r="C19" s="14">
        <v>3</v>
      </c>
    </row>
    <row r="20" spans="1:3">
      <c r="A20" s="85">
        <f t="shared" si="0"/>
        <v>6</v>
      </c>
      <c r="B20" s="167" t="s">
        <v>95</v>
      </c>
      <c r="C20" s="14">
        <v>2</v>
      </c>
    </row>
    <row r="21" spans="1:3">
      <c r="A21" s="85">
        <f t="shared" si="0"/>
        <v>7</v>
      </c>
      <c r="B21" s="167" t="s">
        <v>96</v>
      </c>
      <c r="C21" s="14">
        <v>2</v>
      </c>
    </row>
    <row r="22" spans="1:3">
      <c r="A22" s="85">
        <f t="shared" si="0"/>
        <v>8</v>
      </c>
      <c r="B22" s="167" t="s">
        <v>97</v>
      </c>
      <c r="C22" s="14">
        <v>1</v>
      </c>
    </row>
    <row r="23" spans="1:3">
      <c r="A23" s="85">
        <f t="shared" si="0"/>
        <v>9</v>
      </c>
      <c r="B23" s="167" t="s">
        <v>98</v>
      </c>
      <c r="C23" s="14">
        <v>1</v>
      </c>
    </row>
    <row r="24" spans="1:3">
      <c r="A24" s="85">
        <f t="shared" si="0"/>
        <v>10</v>
      </c>
      <c r="B24" s="167" t="s">
        <v>99</v>
      </c>
      <c r="C24" s="14">
        <v>28</v>
      </c>
    </row>
    <row r="25" spans="1:3">
      <c r="A25" s="85">
        <f t="shared" si="0"/>
        <v>11</v>
      </c>
      <c r="B25" s="167" t="s">
        <v>100</v>
      </c>
      <c r="C25" s="14">
        <v>7</v>
      </c>
    </row>
    <row r="26" spans="1:3">
      <c r="A26" s="85">
        <f t="shared" si="0"/>
        <v>12</v>
      </c>
      <c r="B26" s="167" t="s">
        <v>101</v>
      </c>
      <c r="C26" s="14">
        <v>10</v>
      </c>
    </row>
    <row r="27" spans="1:3">
      <c r="A27" s="85">
        <f t="shared" si="0"/>
        <v>13</v>
      </c>
      <c r="B27" s="167" t="s">
        <v>102</v>
      </c>
      <c r="C27" s="14">
        <v>40</v>
      </c>
    </row>
    <row r="28" spans="1:3">
      <c r="A28" s="85">
        <f t="shared" si="0"/>
        <v>14</v>
      </c>
      <c r="B28" s="167" t="s">
        <v>103</v>
      </c>
      <c r="C28" s="14">
        <v>9</v>
      </c>
    </row>
    <row r="29" spans="1:3">
      <c r="A29" s="85">
        <f t="shared" si="0"/>
        <v>15</v>
      </c>
      <c r="B29" s="167" t="s">
        <v>104</v>
      </c>
      <c r="C29" s="14">
        <v>1</v>
      </c>
    </row>
    <row r="30" spans="1:3">
      <c r="A30" s="85">
        <f t="shared" si="0"/>
        <v>16</v>
      </c>
      <c r="B30" s="167" t="s">
        <v>105</v>
      </c>
      <c r="C30" s="14">
        <v>1</v>
      </c>
    </row>
    <row r="31" spans="1:3">
      <c r="A31" s="85">
        <f t="shared" si="0"/>
        <v>17</v>
      </c>
      <c r="B31" s="167" t="s">
        <v>106</v>
      </c>
      <c r="C31" s="14">
        <v>1</v>
      </c>
    </row>
    <row r="32" spans="1:3">
      <c r="A32" s="85">
        <f t="shared" si="0"/>
        <v>18</v>
      </c>
      <c r="B32" s="167" t="s">
        <v>107</v>
      </c>
      <c r="C32" s="14">
        <v>1</v>
      </c>
    </row>
    <row r="33" spans="1:3">
      <c r="A33" s="85">
        <f t="shared" si="0"/>
        <v>19</v>
      </c>
      <c r="B33" s="167" t="s">
        <v>108</v>
      </c>
      <c r="C33" s="14">
        <v>15</v>
      </c>
    </row>
    <row r="34" spans="1:3">
      <c r="A34" s="85">
        <f t="shared" si="0"/>
        <v>20</v>
      </c>
      <c r="B34" s="167" t="s">
        <v>109</v>
      </c>
      <c r="C34" s="14">
        <v>17</v>
      </c>
    </row>
    <row r="35" spans="1:3">
      <c r="A35" s="85">
        <f t="shared" si="0"/>
        <v>21</v>
      </c>
      <c r="B35" s="167" t="s">
        <v>110</v>
      </c>
      <c r="C35" s="14">
        <v>6</v>
      </c>
    </row>
    <row r="36" spans="1:3">
      <c r="A36" s="85">
        <f t="shared" si="0"/>
        <v>22</v>
      </c>
      <c r="B36" s="167" t="s">
        <v>111</v>
      </c>
      <c r="C36" s="14">
        <v>62</v>
      </c>
    </row>
    <row r="37" spans="1:3">
      <c r="A37" s="85">
        <f t="shared" si="0"/>
        <v>23</v>
      </c>
      <c r="B37" s="167" t="s">
        <v>112</v>
      </c>
      <c r="C37" s="14">
        <v>4</v>
      </c>
    </row>
    <row r="38" spans="1:3">
      <c r="A38" s="85">
        <f t="shared" si="0"/>
        <v>24</v>
      </c>
      <c r="B38" s="167" t="s">
        <v>113</v>
      </c>
      <c r="C38" s="14">
        <v>7</v>
      </c>
    </row>
    <row r="39" spans="1:3">
      <c r="A39" s="85">
        <f t="shared" si="0"/>
        <v>25</v>
      </c>
      <c r="B39" s="167" t="s">
        <v>114</v>
      </c>
      <c r="C39" s="14">
        <v>4</v>
      </c>
    </row>
    <row r="40" spans="1:3">
      <c r="A40" s="85">
        <f t="shared" si="0"/>
        <v>26</v>
      </c>
      <c r="B40" s="167" t="s">
        <v>115</v>
      </c>
      <c r="C40" s="14">
        <v>1</v>
      </c>
    </row>
    <row r="41" spans="1:3">
      <c r="A41" s="85">
        <f t="shared" si="0"/>
        <v>27</v>
      </c>
      <c r="B41" s="167" t="s">
        <v>116</v>
      </c>
      <c r="C41" s="14">
        <v>10</v>
      </c>
    </row>
    <row r="42" spans="1:3">
      <c r="A42" s="85">
        <f t="shared" si="0"/>
        <v>28</v>
      </c>
      <c r="B42" s="167" t="s">
        <v>117</v>
      </c>
      <c r="C42" s="14">
        <v>3</v>
      </c>
    </row>
    <row r="43" spans="1:3">
      <c r="A43" s="85">
        <f t="shared" si="0"/>
        <v>29</v>
      </c>
      <c r="B43" s="167" t="s">
        <v>118</v>
      </c>
      <c r="C43" s="14">
        <v>1</v>
      </c>
    </row>
    <row r="44" spans="1:3">
      <c r="A44" s="85">
        <f t="shared" si="0"/>
        <v>30</v>
      </c>
      <c r="B44" s="167" t="s">
        <v>119</v>
      </c>
      <c r="C44" s="14">
        <v>1</v>
      </c>
    </row>
    <row r="45" spans="1:3">
      <c r="A45" s="85">
        <f t="shared" si="0"/>
        <v>31</v>
      </c>
      <c r="B45" s="167" t="s">
        <v>120</v>
      </c>
      <c r="C45" s="14">
        <v>1</v>
      </c>
    </row>
    <row r="46" spans="1:3">
      <c r="A46" s="85">
        <f t="shared" si="0"/>
        <v>32</v>
      </c>
      <c r="B46" s="167" t="s">
        <v>121</v>
      </c>
      <c r="C46" s="14">
        <v>4</v>
      </c>
    </row>
    <row r="47" spans="1:3">
      <c r="A47" s="85">
        <f t="shared" si="0"/>
        <v>33</v>
      </c>
      <c r="B47" s="167" t="s">
        <v>122</v>
      </c>
      <c r="C47" s="14">
        <v>1</v>
      </c>
    </row>
    <row r="48" spans="1:3">
      <c r="A48" s="85">
        <f t="shared" si="0"/>
        <v>34</v>
      </c>
      <c r="B48" s="167" t="s">
        <v>123</v>
      </c>
      <c r="C48" s="14">
        <v>5</v>
      </c>
    </row>
    <row r="49" spans="1:3">
      <c r="A49" s="85">
        <f t="shared" si="0"/>
        <v>35</v>
      </c>
      <c r="B49" s="167" t="s">
        <v>124</v>
      </c>
      <c r="C49" s="14">
        <v>1</v>
      </c>
    </row>
    <row r="50" spans="1:3">
      <c r="A50" s="85">
        <f t="shared" si="0"/>
        <v>36</v>
      </c>
      <c r="B50" s="167" t="s">
        <v>125</v>
      </c>
      <c r="C50" s="14">
        <v>1</v>
      </c>
    </row>
    <row r="51" spans="1:3">
      <c r="A51" s="85">
        <f t="shared" si="0"/>
        <v>37</v>
      </c>
      <c r="B51" s="167" t="s">
        <v>126</v>
      </c>
      <c r="C51" s="14">
        <v>2</v>
      </c>
    </row>
    <row r="52" spans="1:3">
      <c r="A52" s="85">
        <f t="shared" si="0"/>
        <v>38</v>
      </c>
      <c r="B52" s="167" t="s">
        <v>127</v>
      </c>
      <c r="C52" s="14">
        <v>1</v>
      </c>
    </row>
    <row r="53" spans="1:3">
      <c r="A53" s="85">
        <f t="shared" si="0"/>
        <v>39</v>
      </c>
      <c r="B53" s="167" t="s">
        <v>128</v>
      </c>
      <c r="C53" s="14">
        <v>1</v>
      </c>
    </row>
    <row r="54" spans="1:3">
      <c r="A54" s="85">
        <f t="shared" si="0"/>
        <v>40</v>
      </c>
      <c r="B54" s="167" t="s">
        <v>129</v>
      </c>
      <c r="C54" s="14">
        <v>1</v>
      </c>
    </row>
    <row r="55" spans="1:3">
      <c r="A55" s="85">
        <f t="shared" si="0"/>
        <v>41</v>
      </c>
      <c r="B55" s="167" t="s">
        <v>130</v>
      </c>
      <c r="C55" s="14">
        <v>4</v>
      </c>
    </row>
    <row r="56" spans="1:3">
      <c r="A56" s="85">
        <f t="shared" si="0"/>
        <v>42</v>
      </c>
      <c r="B56" s="167" t="s">
        <v>131</v>
      </c>
      <c r="C56" s="14">
        <v>1</v>
      </c>
    </row>
    <row r="57" spans="1:3">
      <c r="A57" s="85">
        <f t="shared" si="0"/>
        <v>43</v>
      </c>
      <c r="B57" s="167" t="s">
        <v>132</v>
      </c>
      <c r="C57" s="14">
        <v>1</v>
      </c>
    </row>
    <row r="58" spans="1:3">
      <c r="A58" s="85">
        <f t="shared" si="0"/>
        <v>44</v>
      </c>
      <c r="B58" s="167" t="s">
        <v>133</v>
      </c>
      <c r="C58" s="14">
        <v>3</v>
      </c>
    </row>
    <row r="59" spans="1:3">
      <c r="A59" s="85">
        <f t="shared" si="0"/>
        <v>45</v>
      </c>
      <c r="B59" s="167" t="s">
        <v>134</v>
      </c>
      <c r="C59" s="14">
        <v>2</v>
      </c>
    </row>
    <row r="60" spans="1:3">
      <c r="A60" s="85">
        <f t="shared" si="0"/>
        <v>46</v>
      </c>
      <c r="B60" s="167" t="s">
        <v>135</v>
      </c>
      <c r="C60" s="14">
        <v>1</v>
      </c>
    </row>
    <row r="61" spans="1:3">
      <c r="A61" s="85">
        <f t="shared" si="0"/>
        <v>47</v>
      </c>
      <c r="B61" s="167" t="s">
        <v>136</v>
      </c>
      <c r="C61" s="14">
        <v>2</v>
      </c>
    </row>
    <row r="62" spans="1:3">
      <c r="A62" s="85">
        <f t="shared" si="0"/>
        <v>48</v>
      </c>
      <c r="B62" s="167" t="s">
        <v>137</v>
      </c>
      <c r="C62" s="14">
        <v>2</v>
      </c>
    </row>
    <row r="63" spans="1:3">
      <c r="A63" s="85">
        <f t="shared" si="0"/>
        <v>49</v>
      </c>
      <c r="B63" s="167" t="s">
        <v>138</v>
      </c>
      <c r="C63" s="14">
        <v>58</v>
      </c>
    </row>
    <row r="64" spans="1:3">
      <c r="A64" s="85">
        <f t="shared" si="0"/>
        <v>50</v>
      </c>
      <c r="B64" s="167" t="s">
        <v>139</v>
      </c>
      <c r="C64" s="14">
        <v>11</v>
      </c>
    </row>
    <row r="65" spans="1:3">
      <c r="A65" s="85">
        <f t="shared" si="0"/>
        <v>51</v>
      </c>
      <c r="B65" s="167" t="s">
        <v>140</v>
      </c>
      <c r="C65" s="14">
        <v>1</v>
      </c>
    </row>
    <row r="66" spans="1:3">
      <c r="A66" s="85">
        <f t="shared" si="0"/>
        <v>52</v>
      </c>
      <c r="B66" s="167" t="s">
        <v>141</v>
      </c>
      <c r="C66" s="14">
        <v>1</v>
      </c>
    </row>
    <row r="67" spans="1:3">
      <c r="A67" s="85">
        <f t="shared" si="0"/>
        <v>53</v>
      </c>
      <c r="B67" s="167" t="s">
        <v>142</v>
      </c>
      <c r="C67" s="14">
        <v>24</v>
      </c>
    </row>
    <row r="68" spans="1:3">
      <c r="A68" s="85">
        <f t="shared" si="0"/>
        <v>54</v>
      </c>
      <c r="B68" s="167" t="s">
        <v>143</v>
      </c>
      <c r="C68" s="14">
        <v>6</v>
      </c>
    </row>
    <row r="69" spans="1:3">
      <c r="A69" s="85">
        <f t="shared" si="0"/>
        <v>55</v>
      </c>
      <c r="B69" s="167" t="s">
        <v>144</v>
      </c>
      <c r="C69" s="14">
        <v>40</v>
      </c>
    </row>
    <row r="70" spans="1:3">
      <c r="A70" s="85">
        <f t="shared" si="0"/>
        <v>56</v>
      </c>
      <c r="B70" s="167" t="s">
        <v>145</v>
      </c>
      <c r="C70" s="14">
        <v>52</v>
      </c>
    </row>
    <row r="71" spans="1:3">
      <c r="A71" s="85">
        <f t="shared" si="0"/>
        <v>57</v>
      </c>
      <c r="B71" s="167" t="s">
        <v>146</v>
      </c>
      <c r="C71" s="14">
        <v>11</v>
      </c>
    </row>
    <row r="72" spans="1:3">
      <c r="A72" s="85">
        <f t="shared" si="0"/>
        <v>58</v>
      </c>
      <c r="B72" s="167" t="s">
        <v>147</v>
      </c>
      <c r="C72" s="14">
        <v>9</v>
      </c>
    </row>
    <row r="73" spans="1:3">
      <c r="A73" s="85">
        <f t="shared" si="0"/>
        <v>59</v>
      </c>
      <c r="B73" s="167" t="s">
        <v>148</v>
      </c>
      <c r="C73" s="14">
        <v>3</v>
      </c>
    </row>
    <row r="74" spans="1:3">
      <c r="A74" s="85">
        <f t="shared" si="0"/>
        <v>60</v>
      </c>
      <c r="B74" s="167" t="s">
        <v>149</v>
      </c>
      <c r="C74" s="14">
        <v>2</v>
      </c>
    </row>
    <row r="75" spans="1:3">
      <c r="A75" s="85">
        <f t="shared" si="0"/>
        <v>61</v>
      </c>
      <c r="B75" s="167" t="s">
        <v>150</v>
      </c>
      <c r="C75" s="14">
        <v>13</v>
      </c>
    </row>
    <row r="76" spans="1:3">
      <c r="A76" s="85">
        <f t="shared" si="0"/>
        <v>62</v>
      </c>
      <c r="B76" s="167" t="s">
        <v>151</v>
      </c>
      <c r="C76" s="14">
        <v>2</v>
      </c>
    </row>
    <row r="77" spans="1:3">
      <c r="A77" s="85">
        <f t="shared" si="0"/>
        <v>63</v>
      </c>
      <c r="B77" s="167" t="s">
        <v>152</v>
      </c>
      <c r="C77" s="14">
        <v>1</v>
      </c>
    </row>
    <row r="78" spans="1:3">
      <c r="A78" s="85">
        <f t="shared" si="0"/>
        <v>64</v>
      </c>
      <c r="B78" s="167" t="s">
        <v>153</v>
      </c>
      <c r="C78" s="14">
        <v>1</v>
      </c>
    </row>
    <row r="79" spans="1:3">
      <c r="A79" s="85">
        <f t="shared" si="0"/>
        <v>65</v>
      </c>
      <c r="B79" s="167" t="s">
        <v>154</v>
      </c>
      <c r="C79" s="14">
        <v>1</v>
      </c>
    </row>
    <row r="80" spans="1:3">
      <c r="A80" s="85">
        <f t="shared" si="0"/>
        <v>66</v>
      </c>
      <c r="B80" s="167" t="s">
        <v>155</v>
      </c>
      <c r="C80" s="14">
        <v>3</v>
      </c>
    </row>
    <row r="81" spans="1:3">
      <c r="A81" s="85">
        <f t="shared" si="0"/>
        <v>67</v>
      </c>
      <c r="B81" s="167" t="s">
        <v>156</v>
      </c>
      <c r="C81" s="14">
        <v>4</v>
      </c>
    </row>
    <row r="82" spans="1:3">
      <c r="A82" s="85">
        <f t="shared" si="0"/>
        <v>68</v>
      </c>
      <c r="B82" s="167" t="s">
        <v>157</v>
      </c>
      <c r="C82" s="14">
        <v>2</v>
      </c>
    </row>
    <row r="83" spans="1:3">
      <c r="A83" s="85">
        <f t="shared" si="0"/>
        <v>69</v>
      </c>
      <c r="B83" s="167" t="s">
        <v>158</v>
      </c>
      <c r="C83" s="14">
        <v>2</v>
      </c>
    </row>
    <row r="84" spans="1:3">
      <c r="A84" s="85">
        <f t="shared" si="0"/>
        <v>70</v>
      </c>
      <c r="B84" s="167" t="s">
        <v>159</v>
      </c>
      <c r="C84" s="14">
        <v>2</v>
      </c>
    </row>
    <row r="85" spans="1:3">
      <c r="A85" s="85">
        <f t="shared" si="0"/>
        <v>71</v>
      </c>
      <c r="B85" s="167" t="s">
        <v>160</v>
      </c>
      <c r="C85" s="14">
        <v>2</v>
      </c>
    </row>
    <row r="86" spans="1:3">
      <c r="A86" s="85">
        <f t="shared" si="0"/>
        <v>72</v>
      </c>
      <c r="B86" s="167" t="s">
        <v>161</v>
      </c>
      <c r="C86" s="14">
        <v>4</v>
      </c>
    </row>
    <row r="87" spans="1:3">
      <c r="A87" s="85">
        <f t="shared" si="0"/>
        <v>73</v>
      </c>
      <c r="B87" s="167" t="s">
        <v>162</v>
      </c>
      <c r="C87" s="14">
        <v>4</v>
      </c>
    </row>
    <row r="88" spans="1:3">
      <c r="A88" s="85">
        <f t="shared" si="0"/>
        <v>74</v>
      </c>
      <c r="B88" s="167" t="s">
        <v>163</v>
      </c>
      <c r="C88" s="14">
        <v>4</v>
      </c>
    </row>
    <row r="89" spans="1:3">
      <c r="A89" s="85">
        <f t="shared" si="0"/>
        <v>75</v>
      </c>
      <c r="B89" s="167" t="s">
        <v>164</v>
      </c>
      <c r="C89" s="14">
        <v>4</v>
      </c>
    </row>
    <row r="90" spans="1:3">
      <c r="A90" s="85">
        <f t="shared" si="0"/>
        <v>76</v>
      </c>
      <c r="B90" s="167" t="s">
        <v>165</v>
      </c>
      <c r="C90" s="14">
        <v>2</v>
      </c>
    </row>
    <row r="91" spans="1:3">
      <c r="A91" s="85">
        <f t="shared" si="0"/>
        <v>77</v>
      </c>
      <c r="B91" s="167" t="s">
        <v>166</v>
      </c>
      <c r="C91" s="14">
        <v>34</v>
      </c>
    </row>
    <row r="92" spans="1:3">
      <c r="A92" s="85">
        <f t="shared" si="0"/>
        <v>78</v>
      </c>
      <c r="B92" s="167" t="s">
        <v>167</v>
      </c>
      <c r="C92" s="14">
        <v>21</v>
      </c>
    </row>
    <row r="93" spans="1:3">
      <c r="A93" s="85">
        <f t="shared" si="0"/>
        <v>79</v>
      </c>
      <c r="B93" s="167" t="s">
        <v>168</v>
      </c>
      <c r="C93" s="14">
        <v>12</v>
      </c>
    </row>
    <row r="94" spans="1:3">
      <c r="A94" s="85">
        <f t="shared" si="0"/>
        <v>80</v>
      </c>
      <c r="B94" s="167" t="s">
        <v>169</v>
      </c>
      <c r="C94" s="14">
        <v>16</v>
      </c>
    </row>
    <row r="95" spans="1:3">
      <c r="A95" s="85">
        <f t="shared" si="0"/>
        <v>81</v>
      </c>
      <c r="B95" s="167" t="s">
        <v>170</v>
      </c>
      <c r="C95" s="14">
        <v>29</v>
      </c>
    </row>
    <row r="96" spans="1:3">
      <c r="A96" s="85">
        <f t="shared" si="0"/>
        <v>82</v>
      </c>
      <c r="B96" s="167" t="s">
        <v>171</v>
      </c>
      <c r="C96" s="14">
        <v>89</v>
      </c>
    </row>
    <row r="97" spans="1:3">
      <c r="A97" s="85">
        <f t="shared" si="0"/>
        <v>83</v>
      </c>
      <c r="B97" s="167" t="s">
        <v>172</v>
      </c>
      <c r="C97" s="14">
        <v>120</v>
      </c>
    </row>
    <row r="98" spans="1:3">
      <c r="A98" s="85">
        <f t="shared" si="0"/>
        <v>84</v>
      </c>
      <c r="B98" s="167" t="s">
        <v>173</v>
      </c>
      <c r="C98" s="14">
        <v>88</v>
      </c>
    </row>
    <row r="99" spans="1:3">
      <c r="A99" s="85">
        <f t="shared" si="0"/>
        <v>85</v>
      </c>
      <c r="B99" s="167" t="s">
        <v>174</v>
      </c>
      <c r="C99" s="14">
        <v>1</v>
      </c>
    </row>
    <row r="100" spans="1:3">
      <c r="A100" s="85">
        <f t="shared" si="0"/>
        <v>86</v>
      </c>
      <c r="B100" s="167" t="s">
        <v>175</v>
      </c>
      <c r="C100" s="14">
        <v>19</v>
      </c>
    </row>
    <row r="101" spans="1:3">
      <c r="A101" s="85">
        <f t="shared" ref="A101:A116" si="1">A100+1</f>
        <v>87</v>
      </c>
      <c r="B101" s="167" t="s">
        <v>176</v>
      </c>
      <c r="C101" s="14">
        <v>8</v>
      </c>
    </row>
    <row r="102" spans="1:3">
      <c r="A102" s="85">
        <f t="shared" si="1"/>
        <v>88</v>
      </c>
      <c r="B102" s="167" t="s">
        <v>177</v>
      </c>
      <c r="C102" s="14">
        <v>1</v>
      </c>
    </row>
    <row r="103" spans="1:3">
      <c r="A103" s="85">
        <f t="shared" si="1"/>
        <v>89</v>
      </c>
      <c r="B103" s="167" t="s">
        <v>178</v>
      </c>
      <c r="C103" s="14">
        <v>1</v>
      </c>
    </row>
    <row r="104" spans="1:3">
      <c r="A104" s="85">
        <f t="shared" si="1"/>
        <v>90</v>
      </c>
      <c r="B104" s="167" t="s">
        <v>179</v>
      </c>
      <c r="C104" s="14">
        <v>1</v>
      </c>
    </row>
    <row r="105" spans="1:3">
      <c r="A105" s="85">
        <f t="shared" si="1"/>
        <v>91</v>
      </c>
      <c r="B105" s="167" t="s">
        <v>180</v>
      </c>
      <c r="C105" s="14">
        <v>8</v>
      </c>
    </row>
    <row r="106" spans="1:3">
      <c r="A106" s="85">
        <f t="shared" si="1"/>
        <v>92</v>
      </c>
      <c r="B106" s="167" t="s">
        <v>181</v>
      </c>
      <c r="C106" s="14">
        <v>6</v>
      </c>
    </row>
    <row r="107" spans="1:3">
      <c r="A107" s="85">
        <f t="shared" si="1"/>
        <v>93</v>
      </c>
      <c r="B107" s="167" t="s">
        <v>182</v>
      </c>
      <c r="C107" s="14">
        <v>7</v>
      </c>
    </row>
    <row r="108" spans="1:3">
      <c r="A108" s="85">
        <f t="shared" si="1"/>
        <v>94</v>
      </c>
      <c r="B108" s="167" t="s">
        <v>183</v>
      </c>
      <c r="C108" s="14">
        <v>3</v>
      </c>
    </row>
    <row r="109" spans="1:3">
      <c r="A109" s="85">
        <f t="shared" si="1"/>
        <v>95</v>
      </c>
      <c r="B109" s="167" t="s">
        <v>184</v>
      </c>
      <c r="C109" s="14">
        <v>1</v>
      </c>
    </row>
    <row r="110" spans="1:3">
      <c r="A110" s="85">
        <f t="shared" si="1"/>
        <v>96</v>
      </c>
      <c r="B110" s="167" t="s">
        <v>185</v>
      </c>
      <c r="C110" s="14">
        <v>37</v>
      </c>
    </row>
    <row r="111" spans="1:3">
      <c r="A111" s="85">
        <f t="shared" si="1"/>
        <v>97</v>
      </c>
      <c r="B111" s="167" t="s">
        <v>186</v>
      </c>
      <c r="C111" s="14">
        <v>10</v>
      </c>
    </row>
    <row r="112" spans="1:3">
      <c r="A112" s="85">
        <f t="shared" si="1"/>
        <v>98</v>
      </c>
      <c r="B112" s="167" t="s">
        <v>187</v>
      </c>
      <c r="C112" s="14">
        <v>42</v>
      </c>
    </row>
    <row r="113" spans="1:3">
      <c r="A113" s="85">
        <f t="shared" si="1"/>
        <v>99</v>
      </c>
      <c r="B113" s="167" t="s">
        <v>188</v>
      </c>
      <c r="C113" s="14">
        <v>25</v>
      </c>
    </row>
    <row r="114" spans="1:3">
      <c r="A114" s="85">
        <f t="shared" si="1"/>
        <v>100</v>
      </c>
      <c r="B114" s="167" t="s">
        <v>189</v>
      </c>
      <c r="C114" s="14">
        <v>50</v>
      </c>
    </row>
    <row r="115" spans="1:3">
      <c r="A115" s="85">
        <f t="shared" si="1"/>
        <v>101</v>
      </c>
      <c r="B115" s="167" t="s">
        <v>190</v>
      </c>
      <c r="C115" s="14">
        <v>26</v>
      </c>
    </row>
    <row r="116" spans="1:3">
      <c r="A116" s="85">
        <f t="shared" si="1"/>
        <v>102</v>
      </c>
      <c r="B116" s="167" t="s">
        <v>191</v>
      </c>
      <c r="C116" s="14">
        <v>8</v>
      </c>
    </row>
    <row r="117" spans="1:3">
      <c r="B117" s="10" t="s">
        <v>13</v>
      </c>
      <c r="C117" s="3">
        <f>SUM(C15:C116)</f>
        <v>1213</v>
      </c>
    </row>
    <row r="118" spans="1:3">
      <c r="B118" s="10"/>
      <c r="C118" s="232"/>
    </row>
    <row r="119" spans="1:3">
      <c r="B119" s="1" t="s">
        <v>961</v>
      </c>
      <c r="C119" s="232"/>
    </row>
    <row r="120" spans="1:3">
      <c r="C120" s="232"/>
    </row>
    <row r="121" spans="1:3" ht="15.75" thickBot="1"/>
    <row r="122" spans="1:3" ht="15.75" thickBot="1">
      <c r="C122" s="226" t="s">
        <v>429</v>
      </c>
    </row>
  </sheetData>
  <sheetProtection password="CF0E" sheet="1" objects="1" scenarios="1"/>
  <mergeCells count="4">
    <mergeCell ref="B2:I5"/>
    <mergeCell ref="B8:C8"/>
    <mergeCell ref="B9:C9"/>
    <mergeCell ref="B11:C11"/>
  </mergeCells>
  <hyperlinks>
    <hyperlink ref="C122" location="Listado!A1" display="REGRESA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5"/>
  <sheetViews>
    <sheetView workbookViewId="0">
      <selection activeCell="B11" sqref="B11:P11"/>
    </sheetView>
  </sheetViews>
  <sheetFormatPr baseColWidth="10" defaultRowHeight="15"/>
  <cols>
    <col min="1" max="1" width="7.28515625" style="1" customWidth="1"/>
    <col min="2" max="2" width="32.5703125" style="1" customWidth="1"/>
    <col min="3" max="3" width="2.28515625" style="1" hidden="1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6.7109375" style="1" customWidth="1"/>
    <col min="10" max="10" width="4" style="1" customWidth="1"/>
    <col min="11" max="11" width="25.28515625" style="1" customWidth="1"/>
    <col min="12" max="12" width="6.7109375" style="170" customWidth="1"/>
    <col min="13" max="13" width="11.42578125" style="1"/>
    <col min="14" max="14" width="9" style="1" customWidth="1"/>
    <col min="15" max="15" width="11.42578125" style="1"/>
    <col min="16" max="16" width="6.7109375" style="85" customWidth="1"/>
    <col min="17" max="16384" width="11.42578125" style="1"/>
  </cols>
  <sheetData>
    <row r="2" spans="2:17">
      <c r="B2" s="376" t="s">
        <v>442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2:17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2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2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7" spans="2:17" ht="15.75" thickBot="1"/>
    <row r="8" spans="2:17" ht="15.75" thickBot="1">
      <c r="B8" s="387" t="s">
        <v>438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9"/>
    </row>
    <row r="9" spans="2:17" ht="15.75" thickBot="1"/>
    <row r="10" spans="2:17">
      <c r="B10" s="377" t="s">
        <v>460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9"/>
    </row>
    <row r="11" spans="2:17" ht="15.75" customHeight="1" thickBot="1">
      <c r="B11" s="380" t="s">
        <v>407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2"/>
    </row>
    <row r="13" spans="2:17" ht="15.75" thickBot="1"/>
    <row r="14" spans="2:17" ht="15.75" thickBot="1">
      <c r="D14" s="383" t="s">
        <v>0</v>
      </c>
      <c r="E14" s="383"/>
      <c r="F14" s="383"/>
      <c r="G14" s="383"/>
      <c r="H14" s="383"/>
      <c r="I14" s="383"/>
      <c r="K14" s="383" t="s">
        <v>351</v>
      </c>
      <c r="L14" s="383"/>
      <c r="M14" s="383"/>
      <c r="N14" s="383"/>
      <c r="O14" s="383"/>
      <c r="P14" s="383"/>
    </row>
    <row r="15" spans="2:17">
      <c r="B15" s="384" t="s">
        <v>432</v>
      </c>
      <c r="D15" s="385" t="s">
        <v>398</v>
      </c>
      <c r="E15" s="385"/>
      <c r="F15" s="385"/>
      <c r="G15" s="385"/>
      <c r="H15" s="385"/>
      <c r="I15" s="385"/>
      <c r="K15" s="385" t="s">
        <v>399</v>
      </c>
      <c r="L15" s="385"/>
      <c r="M15" s="385"/>
      <c r="N15" s="385"/>
      <c r="O15" s="385"/>
      <c r="P15" s="385"/>
    </row>
    <row r="16" spans="2:17">
      <c r="B16" s="384"/>
    </row>
    <row r="17" spans="1:17">
      <c r="B17" s="384"/>
      <c r="J17" s="93"/>
    </row>
    <row r="18" spans="1:17">
      <c r="A18" s="93"/>
      <c r="B18" s="93"/>
      <c r="C18" s="93"/>
      <c r="D18" s="375" t="s">
        <v>193</v>
      </c>
      <c r="E18" s="375"/>
      <c r="F18" s="375" t="s">
        <v>1</v>
      </c>
      <c r="G18" s="375"/>
      <c r="H18" s="375" t="s">
        <v>2</v>
      </c>
      <c r="I18" s="375"/>
      <c r="J18" s="68"/>
      <c r="K18" s="375" t="s">
        <v>193</v>
      </c>
      <c r="L18" s="375"/>
      <c r="M18" s="375" t="s">
        <v>1</v>
      </c>
      <c r="N18" s="375"/>
      <c r="O18" s="375" t="s">
        <v>2</v>
      </c>
      <c r="P18" s="375"/>
    </row>
    <row r="19" spans="1:17">
      <c r="A19" s="93"/>
      <c r="B19" s="142"/>
      <c r="C19" s="93"/>
      <c r="I19" s="170"/>
      <c r="J19" s="93"/>
      <c r="N19" s="170"/>
      <c r="P19" s="171"/>
      <c r="Q19" s="170"/>
    </row>
    <row r="20" spans="1:17">
      <c r="A20" s="93">
        <v>1</v>
      </c>
      <c r="B20" s="189" t="s">
        <v>195</v>
      </c>
      <c r="C20" s="93"/>
      <c r="D20" s="189">
        <v>135187</v>
      </c>
      <c r="E20" s="184">
        <v>1</v>
      </c>
      <c r="F20" s="189">
        <v>81563</v>
      </c>
      <c r="G20" s="184">
        <f>F20/D20</f>
        <v>0.60333464016510463</v>
      </c>
      <c r="H20" s="189">
        <v>53624</v>
      </c>
      <c r="I20" s="184">
        <f>H20/D20</f>
        <v>0.39666535983489537</v>
      </c>
      <c r="J20" s="185"/>
      <c r="K20" s="182">
        <v>128282</v>
      </c>
      <c r="L20" s="184">
        <f>K20/K20</f>
        <v>1</v>
      </c>
      <c r="M20" s="21">
        <v>76310</v>
      </c>
      <c r="N20" s="129">
        <f>M20/K20</f>
        <v>0.59486132115183732</v>
      </c>
      <c r="O20" s="21">
        <v>51971</v>
      </c>
      <c r="P20" s="129">
        <f>O20/K20</f>
        <v>0.40513088352224008</v>
      </c>
      <c r="Q20" s="201"/>
    </row>
    <row r="21" spans="1:17" ht="15.75" thickBot="1">
      <c r="A21" s="93"/>
      <c r="B21" s="93"/>
      <c r="C21" s="93"/>
      <c r="F21" s="180"/>
      <c r="H21" s="180"/>
      <c r="I21" s="170"/>
      <c r="J21" s="93"/>
      <c r="K21" s="180"/>
      <c r="N21" s="170"/>
      <c r="P21" s="171"/>
      <c r="Q21" s="170"/>
    </row>
    <row r="22" spans="1:17" ht="15.75" thickBot="1">
      <c r="A22" s="93"/>
      <c r="B22" s="387" t="s">
        <v>433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9"/>
      <c r="Q22" s="170"/>
    </row>
    <row r="23" spans="1:17">
      <c r="A23" s="93"/>
      <c r="B23" s="93"/>
      <c r="C23" s="93"/>
      <c r="F23" s="180"/>
      <c r="H23" s="180"/>
      <c r="I23" s="170"/>
      <c r="J23" s="93"/>
      <c r="K23" s="180"/>
      <c r="N23" s="170"/>
      <c r="P23" s="171"/>
      <c r="Q23" s="170"/>
    </row>
    <row r="24" spans="1:17">
      <c r="A24" s="93"/>
      <c r="B24" s="93"/>
      <c r="C24" s="93"/>
      <c r="D24" s="392" t="s">
        <v>0</v>
      </c>
      <c r="E24" s="392"/>
      <c r="F24" s="392"/>
      <c r="G24" s="392"/>
      <c r="H24" s="392"/>
      <c r="I24" s="392"/>
      <c r="J24" s="93"/>
      <c r="K24" s="392" t="s">
        <v>351</v>
      </c>
      <c r="L24" s="392"/>
      <c r="M24" s="392"/>
      <c r="N24" s="392"/>
      <c r="O24" s="392"/>
      <c r="P24" s="392"/>
      <c r="Q24" s="170"/>
    </row>
    <row r="25" spans="1:17">
      <c r="A25" s="93"/>
      <c r="B25" s="393"/>
      <c r="C25" s="93"/>
      <c r="F25" s="180"/>
      <c r="H25" s="180"/>
      <c r="I25" s="170"/>
      <c r="J25" s="93"/>
      <c r="K25" s="386" t="s">
        <v>399</v>
      </c>
      <c r="L25" s="386"/>
      <c r="M25" s="386"/>
      <c r="N25" s="386"/>
      <c r="O25" s="386"/>
      <c r="P25" s="386"/>
      <c r="Q25" s="170"/>
    </row>
    <row r="26" spans="1:17">
      <c r="A26" s="93"/>
      <c r="B26" s="393"/>
      <c r="C26" s="93"/>
      <c r="F26" s="180"/>
      <c r="H26" s="180"/>
      <c r="I26" s="170"/>
      <c r="J26" s="93"/>
      <c r="K26" s="180"/>
      <c r="N26" s="170"/>
      <c r="P26" s="171"/>
      <c r="Q26" s="170"/>
    </row>
    <row r="27" spans="1:17">
      <c r="A27" s="93"/>
      <c r="B27" s="393"/>
      <c r="C27" s="93"/>
      <c r="D27" s="390" t="s">
        <v>434</v>
      </c>
      <c r="E27" s="390"/>
      <c r="F27" s="390"/>
      <c r="G27" s="390"/>
      <c r="H27" s="390"/>
      <c r="I27" s="390"/>
      <c r="J27" s="93"/>
      <c r="K27" s="180" t="s">
        <v>435</v>
      </c>
      <c r="M27" s="180">
        <v>78138</v>
      </c>
      <c r="N27" s="222">
        <f>M27/$M$30</f>
        <v>0.60911117693830774</v>
      </c>
      <c r="P27" s="171"/>
      <c r="Q27" s="170"/>
    </row>
    <row r="28" spans="1:17">
      <c r="A28" s="93"/>
      <c r="B28" s="393"/>
      <c r="C28" s="93"/>
      <c r="F28" s="180"/>
      <c r="H28" s="180"/>
      <c r="I28" s="170"/>
      <c r="J28" s="93"/>
      <c r="K28" s="180" t="s">
        <v>436</v>
      </c>
      <c r="M28" s="180">
        <v>39680</v>
      </c>
      <c r="N28" s="222">
        <f t="shared" ref="N28:N30" si="0">M28/$M$30</f>
        <v>0.30931853260784831</v>
      </c>
      <c r="P28" s="171"/>
      <c r="Q28" s="170"/>
    </row>
    <row r="29" spans="1:17">
      <c r="A29" s="93"/>
      <c r="B29" s="168"/>
      <c r="C29" s="93"/>
      <c r="H29" s="180"/>
      <c r="I29" s="170"/>
      <c r="J29" s="93"/>
      <c r="K29" s="180" t="s">
        <v>437</v>
      </c>
      <c r="M29" s="180">
        <v>10464</v>
      </c>
      <c r="N29" s="222">
        <f t="shared" si="0"/>
        <v>8.1570290453843869E-2</v>
      </c>
      <c r="P29" s="171"/>
      <c r="Q29" s="170"/>
    </row>
    <row r="30" spans="1:17">
      <c r="A30" s="93"/>
      <c r="B30" s="93"/>
      <c r="C30" s="93"/>
      <c r="H30" s="180"/>
      <c r="I30" s="170"/>
      <c r="J30" s="93"/>
      <c r="K30" s="180"/>
      <c r="M30" s="180">
        <f>SUM(M27:M29)</f>
        <v>128282</v>
      </c>
      <c r="N30" s="222">
        <f t="shared" si="0"/>
        <v>1</v>
      </c>
      <c r="P30" s="171"/>
      <c r="Q30" s="170"/>
    </row>
    <row r="31" spans="1:17">
      <c r="A31" s="93"/>
      <c r="B31" s="93"/>
      <c r="C31" s="93"/>
      <c r="H31" s="180"/>
      <c r="I31" s="170"/>
      <c r="J31" s="93"/>
      <c r="K31" s="180"/>
      <c r="P31" s="171"/>
      <c r="Q31" s="170"/>
    </row>
    <row r="32" spans="1:17">
      <c r="A32" s="93"/>
      <c r="B32" s="93"/>
      <c r="C32" s="93"/>
      <c r="H32" s="180"/>
      <c r="I32" s="170"/>
      <c r="J32" s="93"/>
      <c r="K32" s="386" t="s">
        <v>50</v>
      </c>
      <c r="L32" s="386"/>
      <c r="M32" s="386"/>
      <c r="N32" s="386"/>
      <c r="O32" s="386"/>
      <c r="P32" s="386"/>
      <c r="Q32" s="170"/>
    </row>
    <row r="33" spans="1:17">
      <c r="A33" s="93"/>
      <c r="B33" s="93"/>
      <c r="C33" s="93"/>
      <c r="H33" s="180"/>
      <c r="I33" s="170"/>
      <c r="J33" s="93"/>
      <c r="K33" s="223"/>
      <c r="L33" s="223"/>
      <c r="M33" s="223"/>
      <c r="N33" s="223"/>
      <c r="O33" s="223"/>
      <c r="P33" s="223"/>
      <c r="Q33" s="170"/>
    </row>
    <row r="34" spans="1:17">
      <c r="A34" s="93"/>
      <c r="B34" s="93"/>
      <c r="C34" s="93"/>
      <c r="H34" s="180"/>
      <c r="I34" s="170"/>
      <c r="J34" s="93"/>
      <c r="K34" s="180" t="s">
        <v>435</v>
      </c>
      <c r="M34" s="180">
        <v>43970</v>
      </c>
      <c r="N34" s="222">
        <f>M34/$M$30</f>
        <v>0.34276048081570293</v>
      </c>
      <c r="O34" s="223"/>
      <c r="P34" s="223"/>
      <c r="Q34" s="170"/>
    </row>
    <row r="35" spans="1:17">
      <c r="A35" s="93"/>
      <c r="B35" s="93"/>
      <c r="C35" s="93"/>
      <c r="H35" s="180"/>
      <c r="I35" s="170"/>
      <c r="J35" s="93"/>
      <c r="K35" s="180" t="s">
        <v>436</v>
      </c>
      <c r="M35" s="180">
        <v>31279</v>
      </c>
      <c r="N35" s="222">
        <f t="shared" ref="N35:N37" si="1">M35/$M$30</f>
        <v>0.24382999953228043</v>
      </c>
      <c r="P35" s="171"/>
      <c r="Q35" s="170"/>
    </row>
    <row r="36" spans="1:17">
      <c r="A36" s="93"/>
      <c r="B36" s="93"/>
      <c r="C36" s="93"/>
      <c r="H36" s="180"/>
      <c r="I36" s="170"/>
      <c r="J36" s="93"/>
      <c r="K36" s="180" t="s">
        <v>437</v>
      </c>
      <c r="M36" s="180">
        <v>5218</v>
      </c>
      <c r="N36" s="222">
        <f t="shared" si="1"/>
        <v>4.0676010664005863E-2</v>
      </c>
      <c r="P36" s="171"/>
      <c r="Q36" s="170"/>
    </row>
    <row r="37" spans="1:17">
      <c r="A37" s="93"/>
      <c r="B37" s="93"/>
      <c r="C37" s="93"/>
      <c r="I37" s="170"/>
      <c r="J37" s="93"/>
      <c r="K37" s="180"/>
      <c r="M37" s="180">
        <f>SUM(M34:M36)</f>
        <v>80467</v>
      </c>
      <c r="N37" s="222">
        <f t="shared" si="1"/>
        <v>0.62726649101198917</v>
      </c>
      <c r="P37" s="171"/>
      <c r="Q37" s="170"/>
    </row>
    <row r="38" spans="1:17">
      <c r="A38" s="93"/>
      <c r="B38" s="93"/>
      <c r="C38" s="93"/>
      <c r="I38" s="170"/>
      <c r="J38" s="93"/>
      <c r="K38" s="180"/>
      <c r="M38" s="180"/>
      <c r="N38" s="222"/>
      <c r="P38" s="171"/>
      <c r="Q38" s="170"/>
    </row>
    <row r="39" spans="1:17">
      <c r="A39" s="93"/>
      <c r="B39" s="93"/>
      <c r="C39" s="93"/>
      <c r="J39" s="93"/>
    </row>
    <row r="40" spans="1:17">
      <c r="A40" s="93"/>
      <c r="B40" s="390" t="s">
        <v>363</v>
      </c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</row>
    <row r="41" spans="1:17">
      <c r="A41" s="93"/>
      <c r="B41" s="390" t="s">
        <v>441</v>
      </c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</row>
    <row r="42" spans="1:17">
      <c r="B42" s="391" t="s">
        <v>439</v>
      </c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</row>
    <row r="43" spans="1:17">
      <c r="B43" s="165" t="s">
        <v>440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1:17" ht="15.75" thickBot="1">
      <c r="B44" s="93"/>
    </row>
    <row r="45" spans="1:17" ht="15.75" thickBot="1">
      <c r="M45" s="225" t="s">
        <v>429</v>
      </c>
    </row>
  </sheetData>
  <sheetProtection password="CF0E" sheet="1" objects="1" scenarios="1"/>
  <mergeCells count="25">
    <mergeCell ref="K32:P32"/>
    <mergeCell ref="B22:P22"/>
    <mergeCell ref="B8:P8"/>
    <mergeCell ref="B40:M40"/>
    <mergeCell ref="B42:O42"/>
    <mergeCell ref="B41:N41"/>
    <mergeCell ref="D24:I24"/>
    <mergeCell ref="K24:P24"/>
    <mergeCell ref="B25:B28"/>
    <mergeCell ref="D27:I27"/>
    <mergeCell ref="K25:P25"/>
    <mergeCell ref="D18:E18"/>
    <mergeCell ref="F18:G18"/>
    <mergeCell ref="H18:I18"/>
    <mergeCell ref="K18:L18"/>
    <mergeCell ref="M18:N18"/>
    <mergeCell ref="O18:P18"/>
    <mergeCell ref="B2:Q5"/>
    <mergeCell ref="B10:P10"/>
    <mergeCell ref="B11:P11"/>
    <mergeCell ref="D14:I14"/>
    <mergeCell ref="K14:P14"/>
    <mergeCell ref="B15:B17"/>
    <mergeCell ref="D15:I15"/>
    <mergeCell ref="K15:P15"/>
  </mergeCells>
  <hyperlinks>
    <hyperlink ref="M45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K90"/>
  <sheetViews>
    <sheetView workbookViewId="0">
      <selection activeCell="B26" sqref="B26"/>
    </sheetView>
  </sheetViews>
  <sheetFormatPr baseColWidth="10" defaultRowHeight="15"/>
  <cols>
    <col min="1" max="1" width="5.85546875" style="1" customWidth="1"/>
    <col min="2" max="2" width="25" style="1" customWidth="1"/>
    <col min="3" max="3" width="4.140625" style="1" customWidth="1"/>
    <col min="4" max="4" width="6.7109375" style="1" customWidth="1"/>
    <col min="5" max="5" width="19.7109375" style="1" customWidth="1"/>
    <col min="6" max="6" width="14.85546875" style="1" customWidth="1"/>
    <col min="7" max="7" width="18.42578125" style="1" customWidth="1"/>
    <col min="8" max="16384" width="11.42578125" style="1"/>
  </cols>
  <sheetData>
    <row r="2" spans="2:11" ht="15" customHeight="1">
      <c r="C2" s="376" t="s">
        <v>422</v>
      </c>
      <c r="D2" s="376"/>
      <c r="E2" s="376"/>
      <c r="F2" s="376"/>
      <c r="G2" s="376"/>
    </row>
    <row r="3" spans="2:11">
      <c r="C3" s="376"/>
      <c r="D3" s="376"/>
      <c r="E3" s="376"/>
      <c r="F3" s="376"/>
      <c r="G3" s="376"/>
    </row>
    <row r="4" spans="2:11">
      <c r="C4" s="376"/>
      <c r="D4" s="376"/>
      <c r="E4" s="376"/>
      <c r="F4" s="376"/>
      <c r="G4" s="376"/>
    </row>
    <row r="5" spans="2:11" ht="27.75" customHeight="1">
      <c r="C5" s="376"/>
      <c r="D5" s="376"/>
      <c r="E5" s="376"/>
      <c r="F5" s="376"/>
      <c r="G5" s="376"/>
    </row>
    <row r="6" spans="2:11">
      <c r="C6" s="87"/>
      <c r="D6" s="87"/>
      <c r="E6" s="87"/>
      <c r="F6" s="87"/>
      <c r="G6" s="87"/>
    </row>
    <row r="9" spans="2:11" ht="15.75" thickBot="1"/>
    <row r="10" spans="2:11">
      <c r="B10" s="443" t="s">
        <v>506</v>
      </c>
      <c r="C10" s="405"/>
      <c r="D10" s="405"/>
      <c r="E10" s="405"/>
      <c r="F10" s="405"/>
      <c r="G10" s="405"/>
      <c r="H10" s="405"/>
      <c r="I10" s="405"/>
      <c r="J10" s="405"/>
      <c r="K10" s="444"/>
    </row>
    <row r="11" spans="2:11" ht="15.75" thickBot="1">
      <c r="B11" s="216" t="s">
        <v>420</v>
      </c>
      <c r="C11" s="217"/>
      <c r="D11" s="217"/>
      <c r="E11" s="217"/>
      <c r="F11" s="217"/>
      <c r="G11" s="217"/>
      <c r="H11" s="217"/>
      <c r="I11" s="217"/>
      <c r="J11" s="217"/>
      <c r="K11" s="218"/>
    </row>
    <row r="12" spans="2:11">
      <c r="B12" s="80"/>
      <c r="C12" s="80"/>
      <c r="D12" s="80"/>
      <c r="E12" s="80"/>
      <c r="F12" s="80"/>
    </row>
    <row r="13" spans="2:11">
      <c r="B13" s="474" t="s">
        <v>399</v>
      </c>
      <c r="C13" s="474"/>
      <c r="D13" s="474"/>
      <c r="E13" s="474"/>
      <c r="F13" s="474"/>
    </row>
    <row r="14" spans="2:11" ht="15.75" thickBot="1">
      <c r="B14" s="80"/>
      <c r="C14" s="80"/>
      <c r="D14" s="80"/>
      <c r="E14" s="80"/>
      <c r="F14" s="80"/>
    </row>
    <row r="15" spans="2:11" ht="15.75" thickBot="1">
      <c r="B15" s="227" t="s">
        <v>369</v>
      </c>
      <c r="C15" s="227"/>
      <c r="D15" s="227"/>
      <c r="E15" s="475" t="s">
        <v>89</v>
      </c>
      <c r="F15" s="475"/>
    </row>
    <row r="16" spans="2:11">
      <c r="B16" s="80"/>
      <c r="C16" s="80"/>
      <c r="D16" s="80"/>
      <c r="E16" s="80"/>
      <c r="F16" s="80"/>
    </row>
    <row r="17" spans="1:9">
      <c r="A17" s="85">
        <v>1</v>
      </c>
      <c r="B17" s="142" t="s">
        <v>80</v>
      </c>
      <c r="C17" s="93"/>
      <c r="D17" s="110"/>
      <c r="E17" s="126">
        <v>5</v>
      </c>
      <c r="F17" s="169">
        <f t="shared" ref="F17:F22" si="0">E17/$E$22</f>
        <v>0.1111111111111111</v>
      </c>
    </row>
    <row r="18" spans="1:9">
      <c r="A18" s="85">
        <f>A17+1</f>
        <v>2</v>
      </c>
      <c r="B18" s="167" t="s">
        <v>81</v>
      </c>
      <c r="C18" s="93"/>
      <c r="D18" s="110"/>
      <c r="E18" s="21">
        <v>6</v>
      </c>
      <c r="F18" s="128">
        <f t="shared" si="0"/>
        <v>0.13333333333333333</v>
      </c>
    </row>
    <row r="19" spans="1:9">
      <c r="A19" s="85">
        <f t="shared" ref="A19:A21" si="1">A18+1</f>
        <v>3</v>
      </c>
      <c r="B19" s="167" t="s">
        <v>82</v>
      </c>
      <c r="C19" s="93"/>
      <c r="D19" s="110"/>
      <c r="E19" s="21">
        <v>8</v>
      </c>
      <c r="F19" s="128">
        <f t="shared" si="0"/>
        <v>0.17777777777777778</v>
      </c>
    </row>
    <row r="20" spans="1:9">
      <c r="A20" s="85">
        <f t="shared" si="1"/>
        <v>4</v>
      </c>
      <c r="B20" s="167" t="s">
        <v>83</v>
      </c>
      <c r="C20" s="93"/>
      <c r="D20" s="110"/>
      <c r="E20" s="21">
        <v>24</v>
      </c>
      <c r="F20" s="128">
        <f t="shared" si="0"/>
        <v>0.53333333333333333</v>
      </c>
    </row>
    <row r="21" spans="1:9">
      <c r="A21" s="85">
        <f t="shared" si="1"/>
        <v>5</v>
      </c>
      <c r="B21" s="167" t="s">
        <v>373</v>
      </c>
      <c r="C21" s="93"/>
      <c r="D21" s="110"/>
      <c r="E21" s="21">
        <v>2</v>
      </c>
      <c r="F21" s="128">
        <f t="shared" si="0"/>
        <v>4.4444444444444446E-2</v>
      </c>
    </row>
    <row r="22" spans="1:9">
      <c r="B22" s="55" t="s">
        <v>195</v>
      </c>
      <c r="C22" s="107"/>
      <c r="D22" s="126"/>
      <c r="E22" s="21">
        <f>SUM(E17:E21)</f>
        <v>45</v>
      </c>
      <c r="F22" s="129">
        <f t="shared" si="0"/>
        <v>1</v>
      </c>
    </row>
    <row r="23" spans="1:9">
      <c r="C23" s="93"/>
      <c r="D23" s="93"/>
      <c r="E23" s="85"/>
      <c r="F23" s="85"/>
      <c r="I23" s="12"/>
    </row>
    <row r="24" spans="1:9">
      <c r="E24" s="85"/>
      <c r="F24" s="85"/>
    </row>
    <row r="25" spans="1:9" ht="15.75" thickBot="1">
      <c r="E25" s="85"/>
      <c r="F25" s="85"/>
    </row>
    <row r="26" spans="1:9" ht="15.75" thickBot="1">
      <c r="B26" s="228" t="s">
        <v>429</v>
      </c>
      <c r="E26" s="85"/>
      <c r="F26" s="85"/>
    </row>
    <row r="27" spans="1:9">
      <c r="E27" s="85"/>
      <c r="F27" s="85"/>
    </row>
    <row r="53" spans="5:6">
      <c r="E53" s="85"/>
      <c r="F53" s="85"/>
    </row>
    <row r="54" spans="5:6">
      <c r="E54" s="85"/>
      <c r="F54" s="85"/>
    </row>
    <row r="55" spans="5:6">
      <c r="E55" s="85"/>
      <c r="F55" s="85"/>
    </row>
    <row r="56" spans="5:6">
      <c r="E56" s="85"/>
      <c r="F56" s="85"/>
    </row>
    <row r="57" spans="5:6">
      <c r="E57" s="85"/>
      <c r="F57" s="85"/>
    </row>
    <row r="58" spans="5:6">
      <c r="E58" s="85"/>
      <c r="F58" s="85"/>
    </row>
    <row r="59" spans="5:6">
      <c r="E59" s="85"/>
      <c r="F59" s="85"/>
    </row>
    <row r="60" spans="5:6">
      <c r="E60" s="85"/>
      <c r="F60" s="85"/>
    </row>
    <row r="90" spans="2:4">
      <c r="B90" s="86"/>
      <c r="C90" s="86"/>
      <c r="D90" s="86"/>
    </row>
  </sheetData>
  <sheetProtection password="CF0E" sheet="1" objects="1" scenarios="1"/>
  <mergeCells count="4">
    <mergeCell ref="C2:G5"/>
    <mergeCell ref="B10:K10"/>
    <mergeCell ref="E15:F15"/>
    <mergeCell ref="B13:F13"/>
  </mergeCells>
  <hyperlinks>
    <hyperlink ref="B26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38"/>
  <sheetViews>
    <sheetView workbookViewId="0">
      <selection activeCell="B3" sqref="B3:H6"/>
    </sheetView>
  </sheetViews>
  <sheetFormatPr baseColWidth="10" defaultRowHeight="15"/>
  <cols>
    <col min="1" max="1" width="4.85546875" style="1" customWidth="1"/>
    <col min="2" max="2" width="52.42578125" style="1" customWidth="1"/>
    <col min="3" max="3" width="5.5703125" style="1" customWidth="1"/>
    <col min="4" max="4" width="13.7109375" style="1" customWidth="1"/>
    <col min="5" max="5" width="11.42578125" style="85" customWidth="1"/>
    <col min="6" max="6" width="7.140625" style="85" customWidth="1"/>
    <col min="7" max="7" width="13.7109375" style="85" customWidth="1"/>
    <col min="8" max="8" width="15.140625" style="85" customWidth="1"/>
    <col min="9" max="16384" width="11.42578125" style="1"/>
  </cols>
  <sheetData>
    <row r="2" spans="1:9" s="93" customFormat="1">
      <c r="E2" s="159"/>
      <c r="F2" s="159"/>
      <c r="G2" s="159"/>
      <c r="H2" s="159"/>
    </row>
    <row r="3" spans="1:9" ht="15" customHeight="1">
      <c r="B3" s="376" t="s">
        <v>508</v>
      </c>
      <c r="C3" s="376"/>
      <c r="D3" s="376"/>
      <c r="E3" s="376"/>
      <c r="F3" s="376"/>
      <c r="G3" s="376"/>
      <c r="H3" s="376"/>
    </row>
    <row r="4" spans="1:9">
      <c r="B4" s="376"/>
      <c r="C4" s="376"/>
      <c r="D4" s="376"/>
      <c r="E4" s="376"/>
      <c r="F4" s="376"/>
      <c r="G4" s="376"/>
      <c r="H4" s="376"/>
    </row>
    <row r="5" spans="1:9">
      <c r="B5" s="376"/>
      <c r="C5" s="376"/>
      <c r="D5" s="376"/>
      <c r="E5" s="376"/>
      <c r="F5" s="376"/>
      <c r="G5" s="376"/>
      <c r="H5" s="376"/>
    </row>
    <row r="6" spans="1:9">
      <c r="B6" s="376"/>
      <c r="C6" s="376"/>
      <c r="D6" s="376"/>
      <c r="E6" s="376"/>
      <c r="F6" s="376"/>
      <c r="G6" s="376"/>
      <c r="H6" s="376"/>
    </row>
    <row r="7" spans="1:9">
      <c r="B7" s="153"/>
      <c r="C7" s="153"/>
      <c r="D7" s="153"/>
      <c r="E7" s="153"/>
      <c r="F7" s="153"/>
      <c r="G7" s="153"/>
      <c r="H7" s="153"/>
    </row>
    <row r="8" spans="1:9" ht="15.75" thickBot="1"/>
    <row r="9" spans="1:9">
      <c r="B9" s="465" t="s">
        <v>515</v>
      </c>
      <c r="C9" s="466"/>
      <c r="D9" s="466"/>
      <c r="E9" s="466"/>
      <c r="F9" s="466"/>
      <c r="G9" s="466"/>
      <c r="H9" s="466"/>
    </row>
    <row r="10" spans="1:9" ht="34.5" customHeight="1" thickBot="1">
      <c r="B10" s="476" t="s">
        <v>507</v>
      </c>
      <c r="C10" s="469"/>
      <c r="D10" s="469"/>
      <c r="E10" s="469"/>
      <c r="F10" s="469"/>
      <c r="G10" s="469"/>
      <c r="H10" s="469"/>
    </row>
    <row r="11" spans="1:9" ht="15.75" thickBot="1">
      <c r="B11" s="224"/>
      <c r="C11" s="224"/>
      <c r="D11" s="224"/>
      <c r="E11" s="159"/>
      <c r="F11" s="224"/>
      <c r="G11" s="224"/>
      <c r="H11" s="159"/>
    </row>
    <row r="12" spans="1:9" ht="15.75" thickBot="1">
      <c r="B12" s="397" t="s">
        <v>509</v>
      </c>
      <c r="C12" s="154"/>
      <c r="D12" s="383" t="s">
        <v>324</v>
      </c>
      <c r="E12" s="383"/>
      <c r="F12" s="28"/>
      <c r="G12" s="383" t="s">
        <v>325</v>
      </c>
      <c r="H12" s="383"/>
    </row>
    <row r="13" spans="1:9">
      <c r="B13" s="397"/>
      <c r="C13" s="154"/>
      <c r="D13" s="224"/>
      <c r="E13" s="224"/>
      <c r="F13" s="224"/>
      <c r="G13" s="224"/>
      <c r="H13" s="224"/>
    </row>
    <row r="14" spans="1:9">
      <c r="B14" s="397"/>
      <c r="C14" s="154"/>
      <c r="D14" s="398"/>
      <c r="E14" s="398"/>
      <c r="F14" s="156"/>
      <c r="G14" s="398"/>
      <c r="H14" s="398"/>
    </row>
    <row r="15" spans="1:9">
      <c r="A15" s="85">
        <v>1</v>
      </c>
      <c r="B15" s="234" t="s">
        <v>496</v>
      </c>
      <c r="C15" s="48"/>
      <c r="D15" s="244">
        <v>55</v>
      </c>
      <c r="E15" s="237">
        <f>D15/$D$25</f>
        <v>0.72368421052631582</v>
      </c>
      <c r="F15" s="242"/>
      <c r="G15" s="244">
        <v>41</v>
      </c>
      <c r="H15" s="237">
        <f>G15/$G$25</f>
        <v>0.50617283950617287</v>
      </c>
      <c r="I15" s="202"/>
    </row>
    <row r="16" spans="1:9">
      <c r="A16" s="85">
        <f>A15+1</f>
        <v>2</v>
      </c>
      <c r="B16" s="235" t="s">
        <v>497</v>
      </c>
      <c r="C16" s="48"/>
      <c r="D16" s="244">
        <v>4</v>
      </c>
      <c r="E16" s="237">
        <f t="shared" ref="E16:E25" si="0">D16/$D$25</f>
        <v>5.2631578947368418E-2</v>
      </c>
      <c r="F16" s="27"/>
      <c r="G16" s="244">
        <v>16</v>
      </c>
      <c r="H16" s="237">
        <f t="shared" ref="H16:H25" si="1">G16/$G$25</f>
        <v>0.19753086419753085</v>
      </c>
      <c r="I16" s="202"/>
    </row>
    <row r="17" spans="1:9">
      <c r="A17" s="85">
        <f t="shared" ref="A17:A24" si="2">A16+1</f>
        <v>3</v>
      </c>
      <c r="B17" s="235" t="s">
        <v>498</v>
      </c>
      <c r="C17" s="54"/>
      <c r="D17" s="244">
        <v>3</v>
      </c>
      <c r="E17" s="237">
        <f t="shared" si="0"/>
        <v>3.9473684210526314E-2</v>
      </c>
      <c r="F17" s="242"/>
      <c r="G17" s="244">
        <v>6</v>
      </c>
      <c r="H17" s="237">
        <f t="shared" si="1"/>
        <v>7.407407407407407E-2</v>
      </c>
      <c r="I17" s="202"/>
    </row>
    <row r="18" spans="1:9">
      <c r="A18" s="85">
        <f t="shared" si="2"/>
        <v>4</v>
      </c>
      <c r="B18" s="235" t="s">
        <v>499</v>
      </c>
      <c r="C18" s="48"/>
      <c r="D18" s="244">
        <v>3</v>
      </c>
      <c r="E18" s="237">
        <f t="shared" si="0"/>
        <v>3.9473684210526314E-2</v>
      </c>
      <c r="F18" s="27"/>
      <c r="G18" s="244">
        <v>0</v>
      </c>
      <c r="H18" s="237">
        <f t="shared" si="1"/>
        <v>0</v>
      </c>
      <c r="I18" s="202"/>
    </row>
    <row r="19" spans="1:9">
      <c r="A19" s="85">
        <f t="shared" si="2"/>
        <v>5</v>
      </c>
      <c r="B19" s="235" t="s">
        <v>500</v>
      </c>
      <c r="C19" s="48"/>
      <c r="D19" s="244">
        <v>3</v>
      </c>
      <c r="E19" s="237">
        <f t="shared" si="0"/>
        <v>3.9473684210526314E-2</v>
      </c>
      <c r="F19" s="242"/>
      <c r="G19" s="244">
        <v>6</v>
      </c>
      <c r="H19" s="237">
        <f t="shared" si="1"/>
        <v>7.407407407407407E-2</v>
      </c>
      <c r="I19" s="202"/>
    </row>
    <row r="20" spans="1:9">
      <c r="A20" s="85">
        <f t="shared" si="2"/>
        <v>6</v>
      </c>
      <c r="B20" s="234" t="s">
        <v>501</v>
      </c>
      <c r="C20" s="54"/>
      <c r="D20" s="244">
        <v>1</v>
      </c>
      <c r="E20" s="237">
        <f t="shared" si="0"/>
        <v>1.3157894736842105E-2</v>
      </c>
      <c r="F20" s="27"/>
      <c r="G20" s="244">
        <v>1</v>
      </c>
      <c r="H20" s="237">
        <f t="shared" si="1"/>
        <v>1.2345679012345678E-2</v>
      </c>
      <c r="I20" s="202"/>
    </row>
    <row r="21" spans="1:9">
      <c r="A21" s="85">
        <f t="shared" si="2"/>
        <v>7</v>
      </c>
      <c r="B21" s="234" t="s">
        <v>502</v>
      </c>
      <c r="C21" s="48"/>
      <c r="D21" s="244">
        <v>3</v>
      </c>
      <c r="E21" s="237">
        <f t="shared" si="0"/>
        <v>3.9473684210526314E-2</v>
      </c>
      <c r="F21" s="243"/>
      <c r="G21" s="244">
        <v>3</v>
      </c>
      <c r="H21" s="237">
        <f t="shared" si="1"/>
        <v>3.7037037037037035E-2</v>
      </c>
      <c r="I21" s="202"/>
    </row>
    <row r="22" spans="1:9">
      <c r="A22" s="85">
        <f t="shared" si="2"/>
        <v>8</v>
      </c>
      <c r="B22" s="234" t="s">
        <v>503</v>
      </c>
      <c r="C22" s="48"/>
      <c r="D22" s="244">
        <v>3</v>
      </c>
      <c r="E22" s="237">
        <f t="shared" si="0"/>
        <v>3.9473684210526314E-2</v>
      </c>
      <c r="F22" s="27"/>
      <c r="G22" s="244">
        <v>5</v>
      </c>
      <c r="H22" s="237">
        <f t="shared" si="1"/>
        <v>6.1728395061728392E-2</v>
      </c>
      <c r="I22" s="202"/>
    </row>
    <row r="23" spans="1:9">
      <c r="A23" s="85">
        <f t="shared" si="2"/>
        <v>9</v>
      </c>
      <c r="B23" s="234" t="s">
        <v>504</v>
      </c>
      <c r="C23" s="48"/>
      <c r="D23" s="245">
        <v>1</v>
      </c>
      <c r="E23" s="237">
        <f t="shared" si="0"/>
        <v>1.3157894736842105E-2</v>
      </c>
      <c r="F23" s="242"/>
      <c r="G23" s="244">
        <v>2</v>
      </c>
      <c r="H23" s="237">
        <f t="shared" si="1"/>
        <v>2.4691358024691357E-2</v>
      </c>
      <c r="I23" s="202"/>
    </row>
    <row r="24" spans="1:9">
      <c r="A24" s="85">
        <f t="shared" si="2"/>
        <v>10</v>
      </c>
      <c r="B24" s="240" t="s">
        <v>505</v>
      </c>
      <c r="C24" s="48"/>
      <c r="D24" s="246">
        <v>0</v>
      </c>
      <c r="E24" s="237">
        <f t="shared" si="0"/>
        <v>0</v>
      </c>
      <c r="F24" s="242"/>
      <c r="G24" s="247">
        <v>1</v>
      </c>
      <c r="H24" s="237">
        <f t="shared" si="1"/>
        <v>1.2345679012345678E-2</v>
      </c>
      <c r="I24" s="202"/>
    </row>
    <row r="25" spans="1:9">
      <c r="A25" s="85"/>
      <c r="B25" s="40" t="s">
        <v>195</v>
      </c>
      <c r="C25" s="101"/>
      <c r="D25" s="214">
        <f>SUM(D15:D24)</f>
        <v>76</v>
      </c>
      <c r="E25" s="237">
        <f t="shared" si="0"/>
        <v>1</v>
      </c>
      <c r="F25" s="156"/>
      <c r="G25" s="21">
        <f>SUM(G15:G24)</f>
        <v>81</v>
      </c>
      <c r="H25" s="237">
        <f t="shared" si="1"/>
        <v>1</v>
      </c>
      <c r="I25" s="202"/>
    </row>
    <row r="26" spans="1:9">
      <c r="A26" s="85"/>
      <c r="B26" s="101"/>
      <c r="C26" s="101"/>
      <c r="D26" s="154"/>
      <c r="E26" s="34"/>
      <c r="F26" s="156"/>
      <c r="G26" s="156"/>
      <c r="H26" s="34"/>
      <c r="I26" s="202"/>
    </row>
    <row r="27" spans="1:9">
      <c r="A27" s="85"/>
      <c r="B27" s="101" t="s">
        <v>570</v>
      </c>
      <c r="C27" s="101"/>
      <c r="D27" s="154">
        <f>D25+G25</f>
        <v>157</v>
      </c>
      <c r="E27" s="34"/>
      <c r="F27" s="156"/>
      <c r="G27" s="156"/>
      <c r="H27" s="34"/>
      <c r="I27" s="202"/>
    </row>
    <row r="28" spans="1:9" ht="15.75" thickBot="1">
      <c r="A28" s="85"/>
      <c r="C28" s="93"/>
      <c r="D28" s="202"/>
      <c r="E28" s="171"/>
      <c r="F28" s="27"/>
      <c r="G28" s="241"/>
      <c r="H28" s="171"/>
      <c r="I28" s="202"/>
    </row>
    <row r="29" spans="1:9" ht="15.75" thickBot="1">
      <c r="B29" s="173" t="s">
        <v>510</v>
      </c>
      <c r="C29" s="7"/>
      <c r="D29" s="7"/>
      <c r="E29" s="248"/>
      <c r="F29" s="249"/>
      <c r="G29" s="249"/>
      <c r="H29" s="248"/>
    </row>
    <row r="30" spans="1:9" ht="15.75" thickBot="1">
      <c r="B30" s="180"/>
      <c r="C30" s="93"/>
      <c r="E30" s="171"/>
      <c r="H30" s="171"/>
    </row>
    <row r="31" spans="1:9" ht="15.75" thickBot="1">
      <c r="B31" s="180"/>
      <c r="C31" s="93"/>
      <c r="D31" s="383" t="s">
        <v>324</v>
      </c>
      <c r="E31" s="383"/>
      <c r="G31" s="383" t="s">
        <v>325</v>
      </c>
      <c r="H31" s="383"/>
    </row>
    <row r="32" spans="1:9">
      <c r="A32" s="85"/>
      <c r="E32" s="171"/>
      <c r="H32" s="171"/>
    </row>
    <row r="33" spans="1:8">
      <c r="A33" s="85">
        <v>1</v>
      </c>
      <c r="B33" s="167" t="s">
        <v>511</v>
      </c>
      <c r="D33" s="21">
        <v>30</v>
      </c>
      <c r="E33" s="128">
        <f>D33/$D$36</f>
        <v>0.54545454545454541</v>
      </c>
      <c r="G33" s="21">
        <v>3</v>
      </c>
      <c r="H33" s="128">
        <f>G33/$G$36</f>
        <v>7.3170731707317069E-2</v>
      </c>
    </row>
    <row r="34" spans="1:8">
      <c r="A34" s="85">
        <v>2</v>
      </c>
      <c r="B34" s="167" t="s">
        <v>512</v>
      </c>
      <c r="D34" s="21">
        <v>16</v>
      </c>
      <c r="E34" s="128">
        <f t="shared" ref="E34:E36" si="3">D34/$D$36</f>
        <v>0.29090909090909089</v>
      </c>
      <c r="G34" s="21">
        <v>25</v>
      </c>
      <c r="H34" s="128">
        <f t="shared" ref="H34:H36" si="4">G34/$G$36</f>
        <v>0.6097560975609756</v>
      </c>
    </row>
    <row r="35" spans="1:8">
      <c r="A35" s="85">
        <v>3</v>
      </c>
      <c r="B35" s="167" t="s">
        <v>513</v>
      </c>
      <c r="D35" s="172">
        <v>9</v>
      </c>
      <c r="E35" s="128">
        <f t="shared" si="3"/>
        <v>0.16363636363636364</v>
      </c>
      <c r="F35" s="159"/>
      <c r="G35" s="172">
        <v>13</v>
      </c>
      <c r="H35" s="128">
        <f t="shared" si="4"/>
        <v>0.31707317073170732</v>
      </c>
    </row>
    <row r="36" spans="1:8">
      <c r="A36" s="85"/>
      <c r="B36" s="55" t="s">
        <v>195</v>
      </c>
      <c r="D36" s="21">
        <f>SUM(D33:D35)</f>
        <v>55</v>
      </c>
      <c r="E36" s="128">
        <f t="shared" si="3"/>
        <v>1</v>
      </c>
      <c r="F36" s="159"/>
      <c r="G36" s="21">
        <f>SUM(G33:G35)</f>
        <v>41</v>
      </c>
      <c r="H36" s="128">
        <f t="shared" si="4"/>
        <v>1</v>
      </c>
    </row>
    <row r="37" spans="1:8" ht="15.75" thickBot="1"/>
    <row r="38" spans="1:8" ht="15.75" thickBot="1">
      <c r="G38" s="226" t="s">
        <v>429</v>
      </c>
    </row>
  </sheetData>
  <sheetProtection password="CF0E" sheet="1" objects="1" scenarios="1"/>
  <mergeCells count="10">
    <mergeCell ref="G12:H12"/>
    <mergeCell ref="D12:E12"/>
    <mergeCell ref="D31:E31"/>
    <mergeCell ref="G31:H31"/>
    <mergeCell ref="B3:H6"/>
    <mergeCell ref="B9:H9"/>
    <mergeCell ref="B10:H10"/>
    <mergeCell ref="B12:B14"/>
    <mergeCell ref="D14:E14"/>
    <mergeCell ref="G14:H14"/>
  </mergeCells>
  <hyperlinks>
    <hyperlink ref="G38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I4" sqref="I4"/>
    </sheetView>
  </sheetViews>
  <sheetFormatPr baseColWidth="10" defaultRowHeight="15"/>
  <cols>
    <col min="1" max="1" width="4.85546875" style="1" customWidth="1"/>
    <col min="2" max="2" width="52.42578125" style="1" customWidth="1"/>
    <col min="3" max="3" width="5.7109375" style="1" customWidth="1"/>
    <col min="4" max="4" width="13.7109375" style="1" customWidth="1"/>
    <col min="5" max="5" width="12.5703125" style="85" customWidth="1"/>
    <col min="6" max="6" width="7.140625" style="85" customWidth="1"/>
    <col min="7" max="7" width="15.28515625" style="85" customWidth="1"/>
    <col min="8" max="8" width="13" style="85" customWidth="1"/>
    <col min="9" max="16384" width="11.42578125" style="1"/>
  </cols>
  <sheetData>
    <row r="2" spans="1:9" s="93" customFormat="1">
      <c r="E2" s="159"/>
      <c r="F2" s="159"/>
      <c r="G2" s="159"/>
      <c r="H2" s="159"/>
    </row>
    <row r="3" spans="1:9" ht="15" customHeight="1">
      <c r="B3" s="376" t="s">
        <v>516</v>
      </c>
      <c r="C3" s="376"/>
      <c r="D3" s="376"/>
      <c r="E3" s="376"/>
      <c r="F3" s="376"/>
      <c r="G3" s="376"/>
      <c r="H3" s="376"/>
    </row>
    <row r="4" spans="1:9">
      <c r="B4" s="376"/>
      <c r="C4" s="376"/>
      <c r="D4" s="376"/>
      <c r="E4" s="376"/>
      <c r="F4" s="376"/>
      <c r="G4" s="376"/>
      <c r="H4" s="376"/>
    </row>
    <row r="5" spans="1:9">
      <c r="B5" s="376"/>
      <c r="C5" s="376"/>
      <c r="D5" s="376"/>
      <c r="E5" s="376"/>
      <c r="F5" s="376"/>
      <c r="G5" s="376"/>
      <c r="H5" s="376"/>
    </row>
    <row r="6" spans="1:9">
      <c r="B6" s="376"/>
      <c r="C6" s="376"/>
      <c r="D6" s="376"/>
      <c r="E6" s="376"/>
      <c r="F6" s="376"/>
      <c r="G6" s="376"/>
      <c r="H6" s="376"/>
    </row>
    <row r="7" spans="1:9">
      <c r="B7" s="153"/>
      <c r="C7" s="153"/>
      <c r="D7" s="153"/>
      <c r="E7" s="153"/>
      <c r="F7" s="153"/>
      <c r="G7" s="153"/>
      <c r="H7" s="153"/>
    </row>
    <row r="8" spans="1:9" ht="15.75" thickBot="1"/>
    <row r="9" spans="1:9">
      <c r="B9" s="465" t="s">
        <v>525</v>
      </c>
      <c r="C9" s="466"/>
      <c r="D9" s="466"/>
      <c r="E9" s="466"/>
      <c r="F9" s="466"/>
      <c r="G9" s="466"/>
      <c r="H9" s="466"/>
    </row>
    <row r="10" spans="1:9" ht="18" customHeight="1" thickBot="1">
      <c r="B10" s="471" t="s">
        <v>514</v>
      </c>
      <c r="C10" s="473"/>
      <c r="D10" s="473"/>
      <c r="E10" s="473"/>
      <c r="F10" s="473"/>
      <c r="G10" s="473"/>
      <c r="H10" s="473"/>
    </row>
    <row r="11" spans="1:9" ht="15.75" thickBot="1">
      <c r="B11" s="224"/>
      <c r="C11" s="224"/>
      <c r="D11" s="224"/>
      <c r="E11" s="159"/>
      <c r="F11" s="224"/>
      <c r="G11" s="224"/>
      <c r="H11" s="159"/>
    </row>
    <row r="12" spans="1:9" ht="15.75" thickBot="1">
      <c r="B12" s="397" t="s">
        <v>509</v>
      </c>
      <c r="C12" s="154"/>
      <c r="D12" s="383" t="s">
        <v>324</v>
      </c>
      <c r="E12" s="383"/>
      <c r="F12" s="28"/>
      <c r="G12" s="383" t="s">
        <v>325</v>
      </c>
      <c r="H12" s="383"/>
    </row>
    <row r="13" spans="1:9">
      <c r="B13" s="397"/>
      <c r="C13" s="154"/>
      <c r="D13" s="224"/>
      <c r="E13" s="224"/>
      <c r="F13" s="224"/>
      <c r="G13" s="224"/>
      <c r="H13" s="224"/>
    </row>
    <row r="14" spans="1:9">
      <c r="B14" s="397"/>
      <c r="C14" s="154"/>
      <c r="D14" s="398"/>
      <c r="E14" s="398"/>
      <c r="F14" s="156"/>
      <c r="G14" s="398"/>
      <c r="H14" s="398"/>
    </row>
    <row r="15" spans="1:9">
      <c r="A15" s="85">
        <v>1</v>
      </c>
      <c r="B15" s="251" t="s">
        <v>522</v>
      </c>
      <c r="C15" s="48"/>
      <c r="D15" s="244">
        <v>80</v>
      </c>
      <c r="E15" s="237">
        <f>D15/$D$22</f>
        <v>0.67226890756302526</v>
      </c>
      <c r="F15" s="242"/>
      <c r="G15" s="244">
        <v>33</v>
      </c>
      <c r="H15" s="237">
        <f t="shared" ref="H15:H22" si="0">G15/$G$22</f>
        <v>0.10185185185185185</v>
      </c>
      <c r="I15" s="202"/>
    </row>
    <row r="16" spans="1:9">
      <c r="A16" s="85">
        <f>A15+1</f>
        <v>2</v>
      </c>
      <c r="B16" s="252" t="s">
        <v>517</v>
      </c>
      <c r="C16" s="48"/>
      <c r="D16" s="244">
        <v>18</v>
      </c>
      <c r="E16" s="237">
        <f>D16/$D$22</f>
        <v>0.15126050420168066</v>
      </c>
      <c r="F16" s="27"/>
      <c r="G16" s="244">
        <v>57</v>
      </c>
      <c r="H16" s="237">
        <f t="shared" si="0"/>
        <v>0.17592592592592593</v>
      </c>
      <c r="I16" s="202"/>
    </row>
    <row r="17" spans="1:9">
      <c r="A17" s="85">
        <f t="shared" ref="A17:A21" si="1">A16+1</f>
        <v>3</v>
      </c>
      <c r="B17" s="252" t="s">
        <v>518</v>
      </c>
      <c r="C17" s="54"/>
      <c r="D17" s="244">
        <v>13</v>
      </c>
      <c r="E17" s="237">
        <f>D17/$D$22</f>
        <v>0.1092436974789916</v>
      </c>
      <c r="F17" s="242"/>
      <c r="G17" s="244">
        <v>1</v>
      </c>
      <c r="H17" s="237">
        <f t="shared" si="0"/>
        <v>3.0864197530864196E-3</v>
      </c>
      <c r="I17" s="202"/>
    </row>
    <row r="18" spans="1:9">
      <c r="A18" s="85">
        <f t="shared" si="1"/>
        <v>4</v>
      </c>
      <c r="B18" s="252" t="s">
        <v>519</v>
      </c>
      <c r="C18" s="48"/>
      <c r="D18" s="244">
        <v>4</v>
      </c>
      <c r="E18" s="237">
        <f>D18/$D$22</f>
        <v>3.3613445378151259E-2</v>
      </c>
      <c r="F18" s="27"/>
      <c r="G18" s="244">
        <v>3</v>
      </c>
      <c r="H18" s="237">
        <f t="shared" si="0"/>
        <v>9.2592592592592587E-3</v>
      </c>
      <c r="I18" s="202"/>
    </row>
    <row r="19" spans="1:9">
      <c r="A19" s="85">
        <f t="shared" si="1"/>
        <v>5</v>
      </c>
      <c r="B19" s="252" t="s">
        <v>520</v>
      </c>
      <c r="C19" s="48"/>
      <c r="D19" s="244">
        <v>4</v>
      </c>
      <c r="E19" s="237">
        <f>D19/$D$22</f>
        <v>3.3613445378151259E-2</v>
      </c>
      <c r="F19" s="242"/>
      <c r="G19" s="244">
        <v>3</v>
      </c>
      <c r="H19" s="237">
        <f t="shared" si="0"/>
        <v>9.2592592592592587E-3</v>
      </c>
      <c r="I19" s="202"/>
    </row>
    <row r="20" spans="1:9">
      <c r="A20" s="85">
        <f t="shared" si="1"/>
        <v>6</v>
      </c>
      <c r="B20" s="251" t="s">
        <v>523</v>
      </c>
      <c r="C20" s="54"/>
      <c r="D20" s="244"/>
      <c r="E20" s="237"/>
      <c r="F20" s="27"/>
      <c r="G20" s="244">
        <v>8</v>
      </c>
      <c r="H20" s="237">
        <f t="shared" si="0"/>
        <v>2.4691358024691357E-2</v>
      </c>
      <c r="I20" s="202"/>
    </row>
    <row r="21" spans="1:9">
      <c r="A21" s="85">
        <f t="shared" si="1"/>
        <v>7</v>
      </c>
      <c r="B21" s="251" t="s">
        <v>521</v>
      </c>
      <c r="C21" s="48"/>
      <c r="D21" s="244"/>
      <c r="E21" s="237"/>
      <c r="F21" s="243"/>
      <c r="G21" s="244">
        <v>219</v>
      </c>
      <c r="H21" s="237">
        <f t="shared" si="0"/>
        <v>0.67592592592592593</v>
      </c>
      <c r="I21" s="202"/>
    </row>
    <row r="22" spans="1:9">
      <c r="A22" s="85"/>
      <c r="B22" s="40" t="s">
        <v>195</v>
      </c>
      <c r="C22" s="101"/>
      <c r="D22" s="214">
        <f>SUM(D15:D21)</f>
        <v>119</v>
      </c>
      <c r="E22" s="237">
        <f>D22/$D$22</f>
        <v>1</v>
      </c>
      <c r="F22" s="156"/>
      <c r="G22" s="21">
        <f>SUM(G15:G21)</f>
        <v>324</v>
      </c>
      <c r="H22" s="237">
        <f t="shared" si="0"/>
        <v>1</v>
      </c>
      <c r="I22" s="202"/>
    </row>
    <row r="23" spans="1:9">
      <c r="A23" s="85"/>
      <c r="C23" s="93"/>
      <c r="D23" s="202"/>
      <c r="E23" s="171"/>
      <c r="F23" s="27"/>
      <c r="G23" s="241"/>
      <c r="H23" s="171"/>
      <c r="I23" s="202"/>
    </row>
    <row r="24" spans="1:9">
      <c r="B24" s="10" t="s">
        <v>570</v>
      </c>
      <c r="D24" s="163">
        <f>D22+G22</f>
        <v>443</v>
      </c>
    </row>
    <row r="26" spans="1:9" ht="47.25" customHeight="1">
      <c r="B26" s="477" t="s">
        <v>524</v>
      </c>
      <c r="C26" s="478"/>
      <c r="D26" s="478"/>
      <c r="E26" s="478"/>
      <c r="F26" s="478"/>
      <c r="G26" s="478"/>
      <c r="H26" s="478"/>
    </row>
    <row r="27" spans="1:9" ht="15.75" thickBot="1"/>
    <row r="28" spans="1:9" ht="15.75" thickBot="1">
      <c r="G28" s="226" t="s">
        <v>429</v>
      </c>
    </row>
  </sheetData>
  <sheetProtection password="CF0E" sheet="1" objects="1" scenarios="1"/>
  <mergeCells count="9">
    <mergeCell ref="B26:H26"/>
    <mergeCell ref="B3:H6"/>
    <mergeCell ref="B9:H9"/>
    <mergeCell ref="B10:H10"/>
    <mergeCell ref="B12:B14"/>
    <mergeCell ref="D12:E12"/>
    <mergeCell ref="G12:H12"/>
    <mergeCell ref="D14:E14"/>
    <mergeCell ref="G14:H14"/>
  </mergeCells>
  <hyperlinks>
    <hyperlink ref="G28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50"/>
  <sheetViews>
    <sheetView workbookViewId="0">
      <selection activeCell="I6" sqref="I6"/>
    </sheetView>
  </sheetViews>
  <sheetFormatPr baseColWidth="10" defaultRowHeight="15"/>
  <cols>
    <col min="1" max="1" width="4.85546875" style="1" customWidth="1"/>
    <col min="2" max="2" width="52.42578125" style="1" customWidth="1"/>
    <col min="3" max="3" width="4" style="1" customWidth="1"/>
    <col min="4" max="4" width="13.7109375" style="1" customWidth="1"/>
    <col min="5" max="5" width="11.42578125" style="85" customWidth="1"/>
    <col min="6" max="6" width="7.140625" style="85" customWidth="1"/>
    <col min="7" max="7" width="14.5703125" style="85" customWidth="1"/>
    <col min="8" max="8" width="13" style="85" customWidth="1"/>
    <col min="9" max="16384" width="11.42578125" style="1"/>
  </cols>
  <sheetData>
    <row r="2" spans="1:9" s="93" customFormat="1">
      <c r="E2" s="159"/>
      <c r="F2" s="159"/>
      <c r="G2" s="159"/>
      <c r="H2" s="159"/>
    </row>
    <row r="3" spans="1:9" ht="15" customHeight="1">
      <c r="B3" s="376" t="s">
        <v>526</v>
      </c>
      <c r="C3" s="376"/>
      <c r="D3" s="376"/>
      <c r="E3" s="376"/>
      <c r="F3" s="376"/>
      <c r="G3" s="376"/>
      <c r="H3" s="376"/>
    </row>
    <row r="4" spans="1:9">
      <c r="B4" s="376"/>
      <c r="C4" s="376"/>
      <c r="D4" s="376"/>
      <c r="E4" s="376"/>
      <c r="F4" s="376"/>
      <c r="G4" s="376"/>
      <c r="H4" s="376"/>
    </row>
    <row r="5" spans="1:9">
      <c r="B5" s="376"/>
      <c r="C5" s="376"/>
      <c r="D5" s="376"/>
      <c r="E5" s="376"/>
      <c r="F5" s="376"/>
      <c r="G5" s="376"/>
      <c r="H5" s="376"/>
    </row>
    <row r="6" spans="1:9">
      <c r="B6" s="376"/>
      <c r="C6" s="376"/>
      <c r="D6" s="376"/>
      <c r="E6" s="376"/>
      <c r="F6" s="376"/>
      <c r="G6" s="376"/>
      <c r="H6" s="376"/>
    </row>
    <row r="7" spans="1:9">
      <c r="B7" s="153"/>
      <c r="C7" s="153"/>
      <c r="D7" s="153"/>
      <c r="E7" s="153"/>
      <c r="F7" s="153"/>
      <c r="G7" s="153"/>
      <c r="H7" s="153"/>
    </row>
    <row r="8" spans="1:9" ht="15.75" thickBot="1"/>
    <row r="9" spans="1:9">
      <c r="B9" s="465" t="s">
        <v>560</v>
      </c>
      <c r="C9" s="466"/>
      <c r="D9" s="466"/>
      <c r="E9" s="466"/>
      <c r="F9" s="466"/>
      <c r="G9" s="466"/>
      <c r="H9" s="466"/>
    </row>
    <row r="10" spans="1:9" ht="18" customHeight="1" thickBot="1">
      <c r="B10" s="471" t="s">
        <v>527</v>
      </c>
      <c r="C10" s="473"/>
      <c r="D10" s="473"/>
      <c r="E10" s="473"/>
      <c r="F10" s="473"/>
      <c r="G10" s="473"/>
      <c r="H10" s="473"/>
    </row>
    <row r="11" spans="1:9" ht="15.75" thickBot="1">
      <c r="B11" s="224"/>
      <c r="C11" s="224"/>
      <c r="D11" s="224"/>
      <c r="E11" s="159"/>
      <c r="F11" s="224"/>
      <c r="G11" s="224"/>
      <c r="H11" s="159"/>
    </row>
    <row r="12" spans="1:9" ht="15.75" thickBot="1">
      <c r="B12" s="397" t="s">
        <v>558</v>
      </c>
      <c r="C12" s="154"/>
      <c r="D12" s="383" t="s">
        <v>324</v>
      </c>
      <c r="E12" s="383"/>
      <c r="F12" s="28"/>
      <c r="G12" s="383" t="s">
        <v>325</v>
      </c>
      <c r="H12" s="383"/>
    </row>
    <row r="13" spans="1:9">
      <c r="B13" s="397"/>
      <c r="C13" s="154"/>
      <c r="D13" s="224"/>
      <c r="E13" s="224"/>
      <c r="F13" s="224"/>
      <c r="G13" s="224"/>
      <c r="H13" s="224"/>
    </row>
    <row r="14" spans="1:9">
      <c r="B14" s="397"/>
      <c r="C14" s="154"/>
      <c r="D14" s="398"/>
      <c r="E14" s="398"/>
      <c r="F14" s="156"/>
      <c r="G14" s="398"/>
      <c r="H14" s="398"/>
    </row>
    <row r="15" spans="1:9">
      <c r="A15" s="85">
        <v>1</v>
      </c>
      <c r="B15" s="176" t="s">
        <v>528</v>
      </c>
      <c r="C15" s="48"/>
      <c r="D15" s="238">
        <v>2</v>
      </c>
      <c r="E15" s="237">
        <f>D15/$D$45</f>
        <v>5.5555555555555552E-2</v>
      </c>
      <c r="F15" s="242"/>
      <c r="G15" s="238">
        <v>8</v>
      </c>
      <c r="H15" s="237">
        <f>G15/$G$45</f>
        <v>0.24242424242424243</v>
      </c>
      <c r="I15" s="202"/>
    </row>
    <row r="16" spans="1:9">
      <c r="A16" s="85">
        <f>1+A15</f>
        <v>2</v>
      </c>
      <c r="B16" s="176" t="s">
        <v>529</v>
      </c>
      <c r="C16" s="48"/>
      <c r="D16" s="238">
        <v>4</v>
      </c>
      <c r="E16" s="237">
        <f t="shared" ref="E16:E45" si="0">D16/$D$45</f>
        <v>0.1111111111111111</v>
      </c>
      <c r="F16" s="242"/>
      <c r="G16" s="238">
        <v>4</v>
      </c>
      <c r="H16" s="237">
        <f t="shared" ref="H16:H45" si="1">G16/$G$45</f>
        <v>0.12121212121212122</v>
      </c>
      <c r="I16" s="202"/>
    </row>
    <row r="17" spans="1:9">
      <c r="A17" s="85">
        <f t="shared" ref="A17:A44" si="2">1+A16</f>
        <v>3</v>
      </c>
      <c r="B17" s="176" t="s">
        <v>530</v>
      </c>
      <c r="C17" s="48"/>
      <c r="D17" s="238">
        <v>4</v>
      </c>
      <c r="E17" s="237">
        <f t="shared" si="0"/>
        <v>0.1111111111111111</v>
      </c>
      <c r="F17" s="242"/>
      <c r="G17" s="238">
        <v>3</v>
      </c>
      <c r="H17" s="237">
        <f t="shared" si="1"/>
        <v>9.0909090909090912E-2</v>
      </c>
      <c r="I17" s="202"/>
    </row>
    <row r="18" spans="1:9">
      <c r="A18" s="85">
        <f t="shared" si="2"/>
        <v>4</v>
      </c>
      <c r="B18" s="176" t="s">
        <v>531</v>
      </c>
      <c r="C18" s="48"/>
      <c r="D18" s="238">
        <v>3</v>
      </c>
      <c r="E18" s="237">
        <f t="shared" si="0"/>
        <v>8.3333333333333329E-2</v>
      </c>
      <c r="F18" s="242"/>
      <c r="G18" s="238">
        <v>2</v>
      </c>
      <c r="H18" s="237">
        <f t="shared" si="1"/>
        <v>6.0606060606060608E-2</v>
      </c>
      <c r="I18" s="202"/>
    </row>
    <row r="19" spans="1:9">
      <c r="A19" s="85">
        <f t="shared" si="2"/>
        <v>5</v>
      </c>
      <c r="B19" s="176" t="s">
        <v>532</v>
      </c>
      <c r="C19" s="48"/>
      <c r="D19" s="238">
        <v>3</v>
      </c>
      <c r="E19" s="237">
        <f t="shared" si="0"/>
        <v>8.3333333333333329E-2</v>
      </c>
      <c r="F19" s="242"/>
      <c r="G19" s="238">
        <v>1</v>
      </c>
      <c r="H19" s="237">
        <f t="shared" si="1"/>
        <v>3.0303030303030304E-2</v>
      </c>
      <c r="I19" s="202"/>
    </row>
    <row r="20" spans="1:9">
      <c r="A20" s="85">
        <f t="shared" si="2"/>
        <v>6</v>
      </c>
      <c r="B20" s="176" t="s">
        <v>533</v>
      </c>
      <c r="C20" s="48"/>
      <c r="D20" s="238">
        <v>3</v>
      </c>
      <c r="E20" s="237">
        <f t="shared" si="0"/>
        <v>8.3333333333333329E-2</v>
      </c>
      <c r="F20" s="242"/>
      <c r="G20" s="238">
        <v>1</v>
      </c>
      <c r="H20" s="237">
        <f t="shared" si="1"/>
        <v>3.0303030303030304E-2</v>
      </c>
      <c r="I20" s="202"/>
    </row>
    <row r="21" spans="1:9">
      <c r="A21" s="85">
        <f t="shared" si="2"/>
        <v>7</v>
      </c>
      <c r="B21" s="176" t="s">
        <v>534</v>
      </c>
      <c r="C21" s="48"/>
      <c r="D21" s="238">
        <v>3</v>
      </c>
      <c r="E21" s="237">
        <f t="shared" si="0"/>
        <v>8.3333333333333329E-2</v>
      </c>
      <c r="F21" s="242"/>
      <c r="G21" s="238"/>
      <c r="H21" s="237"/>
      <c r="I21" s="202"/>
    </row>
    <row r="22" spans="1:9">
      <c r="A22" s="85">
        <f t="shared" si="2"/>
        <v>8</v>
      </c>
      <c r="B22" s="176" t="s">
        <v>535</v>
      </c>
      <c r="C22" s="48"/>
      <c r="D22" s="238"/>
      <c r="E22" s="237"/>
      <c r="F22" s="242"/>
      <c r="G22" s="238">
        <v>3</v>
      </c>
      <c r="H22" s="237">
        <f t="shared" si="1"/>
        <v>9.0909090909090912E-2</v>
      </c>
      <c r="I22" s="202"/>
    </row>
    <row r="23" spans="1:9">
      <c r="A23" s="85">
        <f t="shared" si="2"/>
        <v>9</v>
      </c>
      <c r="B23" s="176" t="s">
        <v>536</v>
      </c>
      <c r="C23" s="48"/>
      <c r="D23" s="238">
        <v>2</v>
      </c>
      <c r="E23" s="237">
        <f t="shared" si="0"/>
        <v>5.5555555555555552E-2</v>
      </c>
      <c r="F23" s="242"/>
      <c r="G23" s="238"/>
      <c r="H23" s="237">
        <f t="shared" si="1"/>
        <v>0</v>
      </c>
      <c r="I23" s="202"/>
    </row>
    <row r="24" spans="1:9">
      <c r="A24" s="85">
        <f t="shared" si="2"/>
        <v>10</v>
      </c>
      <c r="B24" s="176" t="s">
        <v>537</v>
      </c>
      <c r="C24" s="48"/>
      <c r="D24" s="238">
        <v>2</v>
      </c>
      <c r="E24" s="237">
        <f t="shared" si="0"/>
        <v>5.5555555555555552E-2</v>
      </c>
      <c r="F24" s="242"/>
      <c r="G24" s="238"/>
      <c r="H24" s="237"/>
      <c r="I24" s="202"/>
    </row>
    <row r="25" spans="1:9">
      <c r="A25" s="85">
        <f t="shared" si="2"/>
        <v>11</v>
      </c>
      <c r="B25" s="176" t="s">
        <v>538</v>
      </c>
      <c r="C25" s="48"/>
      <c r="D25" s="238"/>
      <c r="E25" s="237">
        <f t="shared" si="0"/>
        <v>0</v>
      </c>
      <c r="F25" s="242"/>
      <c r="G25" s="238">
        <v>2</v>
      </c>
      <c r="H25" s="237">
        <f t="shared" si="1"/>
        <v>6.0606060606060608E-2</v>
      </c>
      <c r="I25" s="202"/>
    </row>
    <row r="26" spans="1:9">
      <c r="A26" s="85">
        <f t="shared" si="2"/>
        <v>12</v>
      </c>
      <c r="B26" s="176" t="s">
        <v>539</v>
      </c>
      <c r="C26" s="48"/>
      <c r="D26" s="238">
        <v>1</v>
      </c>
      <c r="E26" s="237">
        <f t="shared" si="0"/>
        <v>2.7777777777777776E-2</v>
      </c>
      <c r="F26" s="242"/>
      <c r="G26" s="238"/>
      <c r="H26" s="237"/>
      <c r="I26" s="202"/>
    </row>
    <row r="27" spans="1:9">
      <c r="A27" s="85">
        <f t="shared" si="2"/>
        <v>13</v>
      </c>
      <c r="B27" s="176" t="s">
        <v>540</v>
      </c>
      <c r="C27" s="48"/>
      <c r="D27" s="238">
        <v>1</v>
      </c>
      <c r="E27" s="237">
        <f t="shared" si="0"/>
        <v>2.7777777777777776E-2</v>
      </c>
      <c r="F27" s="242"/>
      <c r="G27" s="238"/>
      <c r="H27" s="237"/>
      <c r="I27" s="202"/>
    </row>
    <row r="28" spans="1:9">
      <c r="A28" s="85">
        <f t="shared" si="2"/>
        <v>14</v>
      </c>
      <c r="B28" s="176" t="s">
        <v>541</v>
      </c>
      <c r="C28" s="48"/>
      <c r="D28" s="238">
        <v>1</v>
      </c>
      <c r="E28" s="237">
        <f t="shared" si="0"/>
        <v>2.7777777777777776E-2</v>
      </c>
      <c r="F28" s="242"/>
      <c r="G28" s="238"/>
      <c r="H28" s="237"/>
      <c r="I28" s="202"/>
    </row>
    <row r="29" spans="1:9">
      <c r="A29" s="85">
        <f t="shared" si="2"/>
        <v>15</v>
      </c>
      <c r="B29" s="176" t="s">
        <v>542</v>
      </c>
      <c r="C29" s="48"/>
      <c r="D29" s="238">
        <v>1</v>
      </c>
      <c r="E29" s="237">
        <f t="shared" si="0"/>
        <v>2.7777777777777776E-2</v>
      </c>
      <c r="F29" s="242"/>
      <c r="G29" s="238"/>
      <c r="H29" s="237"/>
      <c r="I29" s="202"/>
    </row>
    <row r="30" spans="1:9">
      <c r="A30" s="85">
        <f t="shared" si="2"/>
        <v>16</v>
      </c>
      <c r="B30" s="176" t="s">
        <v>543</v>
      </c>
      <c r="C30" s="48"/>
      <c r="D30" s="238">
        <v>1</v>
      </c>
      <c r="E30" s="237">
        <f t="shared" si="0"/>
        <v>2.7777777777777776E-2</v>
      </c>
      <c r="F30" s="242"/>
      <c r="G30" s="238"/>
      <c r="H30" s="237"/>
      <c r="I30" s="202"/>
    </row>
    <row r="31" spans="1:9">
      <c r="A31" s="85">
        <f t="shared" si="2"/>
        <v>17</v>
      </c>
      <c r="B31" s="176" t="s">
        <v>544</v>
      </c>
      <c r="C31" s="48"/>
      <c r="D31" s="238">
        <v>1</v>
      </c>
      <c r="E31" s="237">
        <f t="shared" si="0"/>
        <v>2.7777777777777776E-2</v>
      </c>
      <c r="F31" s="242"/>
      <c r="G31" s="238"/>
      <c r="H31" s="237"/>
      <c r="I31" s="202"/>
    </row>
    <row r="32" spans="1:9">
      <c r="A32" s="85">
        <f t="shared" si="2"/>
        <v>18</v>
      </c>
      <c r="B32" s="176" t="s">
        <v>545</v>
      </c>
      <c r="C32" s="48"/>
      <c r="D32" s="238">
        <v>1</v>
      </c>
      <c r="E32" s="237">
        <f t="shared" si="0"/>
        <v>2.7777777777777776E-2</v>
      </c>
      <c r="F32" s="242"/>
      <c r="G32" s="238"/>
      <c r="H32" s="237"/>
      <c r="I32" s="202"/>
    </row>
    <row r="33" spans="1:9">
      <c r="A33" s="85">
        <f t="shared" si="2"/>
        <v>19</v>
      </c>
      <c r="B33" s="176" t="s">
        <v>546</v>
      </c>
      <c r="C33" s="48"/>
      <c r="D33" s="238">
        <v>1</v>
      </c>
      <c r="E33" s="237">
        <f t="shared" si="0"/>
        <v>2.7777777777777776E-2</v>
      </c>
      <c r="F33" s="242"/>
      <c r="G33" s="238"/>
      <c r="H33" s="237"/>
      <c r="I33" s="202"/>
    </row>
    <row r="34" spans="1:9">
      <c r="A34" s="85">
        <f t="shared" si="2"/>
        <v>20</v>
      </c>
      <c r="B34" s="176" t="s">
        <v>547</v>
      </c>
      <c r="C34" s="48"/>
      <c r="D34" s="238">
        <v>1</v>
      </c>
      <c r="E34" s="237">
        <f t="shared" si="0"/>
        <v>2.7777777777777776E-2</v>
      </c>
      <c r="F34" s="242"/>
      <c r="G34" s="238"/>
      <c r="H34" s="237"/>
      <c r="I34" s="202"/>
    </row>
    <row r="35" spans="1:9">
      <c r="A35" s="85">
        <f t="shared" si="2"/>
        <v>21</v>
      </c>
      <c r="B35" s="176" t="s">
        <v>548</v>
      </c>
      <c r="C35" s="48"/>
      <c r="D35" s="238">
        <v>1</v>
      </c>
      <c r="E35" s="237">
        <f t="shared" si="0"/>
        <v>2.7777777777777776E-2</v>
      </c>
      <c r="F35" s="242"/>
      <c r="G35" s="238"/>
      <c r="H35" s="237"/>
      <c r="I35" s="202"/>
    </row>
    <row r="36" spans="1:9">
      <c r="A36" s="85">
        <f t="shared" si="2"/>
        <v>22</v>
      </c>
      <c r="B36" s="176" t="s">
        <v>549</v>
      </c>
      <c r="C36" s="48"/>
      <c r="D36" s="21"/>
      <c r="E36" s="237"/>
      <c r="F36" s="242"/>
      <c r="G36" s="238">
        <v>1</v>
      </c>
      <c r="H36" s="237">
        <f t="shared" si="1"/>
        <v>3.0303030303030304E-2</v>
      </c>
      <c r="I36" s="202"/>
    </row>
    <row r="37" spans="1:9">
      <c r="A37" s="85">
        <f t="shared" si="2"/>
        <v>23</v>
      </c>
      <c r="B37" s="176" t="s">
        <v>550</v>
      </c>
      <c r="C37" s="48"/>
      <c r="D37" s="21"/>
      <c r="E37" s="237"/>
      <c r="F37" s="242"/>
      <c r="G37" s="238">
        <v>1</v>
      </c>
      <c r="H37" s="237">
        <f t="shared" si="1"/>
        <v>3.0303030303030304E-2</v>
      </c>
      <c r="I37" s="202"/>
    </row>
    <row r="38" spans="1:9">
      <c r="A38" s="85">
        <f t="shared" si="2"/>
        <v>24</v>
      </c>
      <c r="B38" s="176" t="s">
        <v>551</v>
      </c>
      <c r="C38" s="48"/>
      <c r="D38" s="21"/>
      <c r="E38" s="237"/>
      <c r="F38" s="242"/>
      <c r="G38" s="238">
        <v>1</v>
      </c>
      <c r="H38" s="237">
        <f t="shared" si="1"/>
        <v>3.0303030303030304E-2</v>
      </c>
      <c r="I38" s="202"/>
    </row>
    <row r="39" spans="1:9">
      <c r="A39" s="85">
        <f t="shared" si="2"/>
        <v>25</v>
      </c>
      <c r="B39" s="176" t="s">
        <v>552</v>
      </c>
      <c r="C39" s="48"/>
      <c r="D39" s="21"/>
      <c r="E39" s="237"/>
      <c r="F39" s="242"/>
      <c r="G39" s="238">
        <v>1</v>
      </c>
      <c r="H39" s="237">
        <f t="shared" si="1"/>
        <v>3.0303030303030304E-2</v>
      </c>
      <c r="I39" s="202"/>
    </row>
    <row r="40" spans="1:9">
      <c r="A40" s="85">
        <f t="shared" si="2"/>
        <v>26</v>
      </c>
      <c r="B40" s="176" t="s">
        <v>553</v>
      </c>
      <c r="C40" s="48"/>
      <c r="D40" s="21"/>
      <c r="E40" s="237"/>
      <c r="F40" s="242"/>
      <c r="G40" s="238">
        <v>1</v>
      </c>
      <c r="H40" s="237">
        <f t="shared" si="1"/>
        <v>3.0303030303030304E-2</v>
      </c>
      <c r="I40" s="202"/>
    </row>
    <row r="41" spans="1:9">
      <c r="A41" s="85">
        <f t="shared" si="2"/>
        <v>27</v>
      </c>
      <c r="B41" s="176" t="s">
        <v>554</v>
      </c>
      <c r="C41" s="48"/>
      <c r="D41" s="21"/>
      <c r="E41" s="237"/>
      <c r="F41" s="242"/>
      <c r="G41" s="238">
        <v>1</v>
      </c>
      <c r="H41" s="237">
        <f t="shared" si="1"/>
        <v>3.0303030303030304E-2</v>
      </c>
      <c r="I41" s="202"/>
    </row>
    <row r="42" spans="1:9">
      <c r="A42" s="85">
        <f t="shared" si="2"/>
        <v>28</v>
      </c>
      <c r="B42" s="176" t="s">
        <v>555</v>
      </c>
      <c r="C42" s="48"/>
      <c r="D42" s="21"/>
      <c r="E42" s="237"/>
      <c r="F42" s="242"/>
      <c r="G42" s="238">
        <v>1</v>
      </c>
      <c r="H42" s="237">
        <f t="shared" si="1"/>
        <v>3.0303030303030304E-2</v>
      </c>
      <c r="I42" s="202"/>
    </row>
    <row r="43" spans="1:9">
      <c r="A43" s="85">
        <f t="shared" si="2"/>
        <v>29</v>
      </c>
      <c r="B43" s="176" t="s">
        <v>556</v>
      </c>
      <c r="C43" s="48"/>
      <c r="D43" s="21"/>
      <c r="E43" s="237"/>
      <c r="F43" s="242"/>
      <c r="G43" s="238">
        <v>1</v>
      </c>
      <c r="H43" s="237">
        <f t="shared" si="1"/>
        <v>3.0303030303030304E-2</v>
      </c>
      <c r="I43" s="202"/>
    </row>
    <row r="44" spans="1:9">
      <c r="A44" s="85">
        <f t="shared" si="2"/>
        <v>30</v>
      </c>
      <c r="B44" s="176" t="s">
        <v>557</v>
      </c>
      <c r="C44" s="48"/>
      <c r="D44" s="21"/>
      <c r="E44" s="237"/>
      <c r="F44" s="242"/>
      <c r="G44" s="238">
        <v>1</v>
      </c>
      <c r="H44" s="237">
        <f t="shared" si="1"/>
        <v>3.0303030303030304E-2</v>
      </c>
      <c r="I44" s="202"/>
    </row>
    <row r="45" spans="1:9">
      <c r="A45" s="85"/>
      <c r="B45" s="40" t="s">
        <v>195</v>
      </c>
      <c r="C45" s="101"/>
      <c r="D45" s="214">
        <f>SUM(D15:D44)</f>
        <v>36</v>
      </c>
      <c r="E45" s="237">
        <f t="shared" si="0"/>
        <v>1</v>
      </c>
      <c r="F45" s="156"/>
      <c r="G45" s="21">
        <f>SUM(G15:G44)</f>
        <v>33</v>
      </c>
      <c r="H45" s="237">
        <f t="shared" si="1"/>
        <v>1</v>
      </c>
      <c r="I45" s="202"/>
    </row>
    <row r="46" spans="1:9">
      <c r="A46" s="85"/>
      <c r="C46" s="93"/>
      <c r="D46" s="202"/>
      <c r="E46" s="171"/>
      <c r="F46" s="27"/>
      <c r="G46" s="241"/>
      <c r="H46" s="171"/>
      <c r="I46" s="202"/>
    </row>
    <row r="47" spans="1:9">
      <c r="B47" s="178" t="s">
        <v>570</v>
      </c>
      <c r="C47" s="93"/>
      <c r="D47" s="156">
        <f>D45+G45</f>
        <v>69</v>
      </c>
      <c r="E47" s="159"/>
    </row>
    <row r="48" spans="1:9">
      <c r="B48" s="178"/>
      <c r="C48" s="93"/>
      <c r="D48" s="156"/>
      <c r="E48" s="159"/>
    </row>
    <row r="49" spans="7:7" ht="15.75" thickBot="1"/>
    <row r="50" spans="7:7" ht="15.75" thickBot="1">
      <c r="G50" s="226" t="s">
        <v>429</v>
      </c>
    </row>
  </sheetData>
  <sheetProtection password="CF0E" sheet="1" objects="1" scenarios="1"/>
  <mergeCells count="8">
    <mergeCell ref="B3:H6"/>
    <mergeCell ref="B9:H9"/>
    <mergeCell ref="B10:H10"/>
    <mergeCell ref="B12:B14"/>
    <mergeCell ref="D12:E12"/>
    <mergeCell ref="G12:H12"/>
    <mergeCell ref="D14:E14"/>
    <mergeCell ref="G14:H14"/>
  </mergeCells>
  <hyperlinks>
    <hyperlink ref="G5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B38" sqref="B38"/>
    </sheetView>
  </sheetViews>
  <sheetFormatPr baseColWidth="10" defaultRowHeight="15"/>
  <cols>
    <col min="1" max="1" width="4.85546875" style="1" customWidth="1"/>
    <col min="2" max="2" width="66" style="1" customWidth="1"/>
    <col min="3" max="3" width="3.42578125" style="1" customWidth="1"/>
    <col min="4" max="4" width="13.7109375" style="1" customWidth="1"/>
    <col min="5" max="5" width="10.28515625" style="85" customWidth="1"/>
    <col min="6" max="6" width="3.42578125" style="85" customWidth="1"/>
    <col min="7" max="7" width="13.7109375" style="85" customWidth="1"/>
    <col min="8" max="8" width="8.85546875" style="85" customWidth="1"/>
    <col min="9" max="16384" width="11.42578125" style="1"/>
  </cols>
  <sheetData>
    <row r="2" spans="1:9" s="93" customFormat="1">
      <c r="E2" s="159"/>
      <c r="F2" s="159"/>
      <c r="G2" s="159"/>
      <c r="H2" s="159"/>
    </row>
    <row r="3" spans="1:9" ht="15" customHeight="1">
      <c r="B3" s="376" t="s">
        <v>561</v>
      </c>
      <c r="C3" s="376"/>
      <c r="D3" s="376"/>
      <c r="E3" s="376"/>
      <c r="F3" s="376"/>
      <c r="G3" s="376"/>
      <c r="H3" s="376"/>
    </row>
    <row r="4" spans="1:9">
      <c r="B4" s="376"/>
      <c r="C4" s="376"/>
      <c r="D4" s="376"/>
      <c r="E4" s="376"/>
      <c r="F4" s="376"/>
      <c r="G4" s="376"/>
      <c r="H4" s="376"/>
    </row>
    <row r="5" spans="1:9">
      <c r="B5" s="376"/>
      <c r="C5" s="376"/>
      <c r="D5" s="376"/>
      <c r="E5" s="376"/>
      <c r="F5" s="376"/>
      <c r="G5" s="376"/>
      <c r="H5" s="376"/>
    </row>
    <row r="6" spans="1:9">
      <c r="B6" s="376"/>
      <c r="C6" s="376"/>
      <c r="D6" s="376"/>
      <c r="E6" s="376"/>
      <c r="F6" s="376"/>
      <c r="G6" s="376"/>
      <c r="H6" s="376"/>
    </row>
    <row r="7" spans="1:9">
      <c r="B7" s="153"/>
      <c r="C7" s="153"/>
      <c r="D7" s="153"/>
      <c r="E7" s="153"/>
      <c r="F7" s="153"/>
      <c r="G7" s="153"/>
      <c r="H7" s="153"/>
    </row>
    <row r="8" spans="1:9" ht="15.75" thickBot="1"/>
    <row r="9" spans="1:9">
      <c r="B9" s="465" t="s">
        <v>796</v>
      </c>
      <c r="C9" s="466"/>
      <c r="D9" s="466"/>
      <c r="E9" s="466"/>
      <c r="F9" s="466"/>
      <c r="G9" s="466"/>
      <c r="H9" s="466"/>
    </row>
    <row r="10" spans="1:9" ht="18" customHeight="1" thickBot="1">
      <c r="B10" s="471" t="s">
        <v>559</v>
      </c>
      <c r="C10" s="473"/>
      <c r="D10" s="473"/>
      <c r="E10" s="473"/>
      <c r="F10" s="473"/>
      <c r="G10" s="473"/>
      <c r="H10" s="473"/>
    </row>
    <row r="11" spans="1:9" ht="15.75" thickBot="1">
      <c r="B11" s="224"/>
      <c r="C11" s="224"/>
      <c r="D11" s="224"/>
      <c r="E11" s="159"/>
      <c r="F11" s="224"/>
      <c r="G11" s="224"/>
      <c r="H11" s="159"/>
    </row>
    <row r="12" spans="1:9" ht="15.75" thickBot="1">
      <c r="B12" s="397" t="s">
        <v>194</v>
      </c>
      <c r="C12" s="154"/>
      <c r="D12" s="383" t="s">
        <v>324</v>
      </c>
      <c r="E12" s="383"/>
      <c r="F12" s="28"/>
      <c r="G12" s="383" t="s">
        <v>325</v>
      </c>
      <c r="H12" s="383"/>
    </row>
    <row r="13" spans="1:9">
      <c r="B13" s="397"/>
      <c r="C13" s="154"/>
      <c r="D13" s="224"/>
      <c r="E13" s="224"/>
      <c r="F13" s="224"/>
      <c r="G13" s="224"/>
      <c r="H13" s="224"/>
    </row>
    <row r="14" spans="1:9">
      <c r="B14" s="397"/>
      <c r="C14" s="154"/>
      <c r="D14" s="398"/>
      <c r="E14" s="398"/>
      <c r="F14" s="156"/>
      <c r="G14" s="398"/>
      <c r="H14" s="398"/>
    </row>
    <row r="15" spans="1:9">
      <c r="A15" s="85">
        <v>1</v>
      </c>
      <c r="B15" s="167" t="s">
        <v>76</v>
      </c>
      <c r="C15" s="48"/>
      <c r="D15" s="238"/>
      <c r="E15" s="237"/>
      <c r="F15" s="242"/>
      <c r="G15" s="244">
        <v>3</v>
      </c>
      <c r="H15" s="237">
        <f>G15/$G$32</f>
        <v>3.7128712871287127E-3</v>
      </c>
      <c r="I15" s="202"/>
    </row>
    <row r="16" spans="1:9">
      <c r="A16" s="85">
        <f>1+A15</f>
        <v>2</v>
      </c>
      <c r="B16" s="167" t="s">
        <v>562</v>
      </c>
      <c r="C16" s="48"/>
      <c r="D16" s="238"/>
      <c r="E16" s="237"/>
      <c r="F16" s="242"/>
      <c r="G16" s="244">
        <v>35</v>
      </c>
      <c r="H16" s="237">
        <f>G16/$G$32</f>
        <v>4.3316831683168314E-2</v>
      </c>
      <c r="I16" s="202"/>
    </row>
    <row r="17" spans="1:9">
      <c r="A17" s="85">
        <f t="shared" ref="A17:A31" si="0">1+A16</f>
        <v>3</v>
      </c>
      <c r="B17" s="167" t="s">
        <v>30</v>
      </c>
      <c r="C17" s="48"/>
      <c r="D17" s="238"/>
      <c r="E17" s="237"/>
      <c r="F17" s="242"/>
      <c r="G17" s="244">
        <v>8</v>
      </c>
      <c r="H17" s="237">
        <f>G17/$G$32</f>
        <v>9.9009900990099011E-3</v>
      </c>
      <c r="I17" s="202"/>
    </row>
    <row r="18" spans="1:9">
      <c r="A18" s="85">
        <f t="shared" si="0"/>
        <v>4</v>
      </c>
      <c r="B18" s="167" t="s">
        <v>563</v>
      </c>
      <c r="C18" s="48"/>
      <c r="D18" s="238"/>
      <c r="E18" s="237"/>
      <c r="F18" s="242"/>
      <c r="G18" s="244">
        <v>13</v>
      </c>
      <c r="H18" s="237">
        <f>G18/$G$32</f>
        <v>1.608910891089109E-2</v>
      </c>
      <c r="I18" s="202"/>
    </row>
    <row r="19" spans="1:9">
      <c r="A19" s="85">
        <f t="shared" si="0"/>
        <v>5</v>
      </c>
      <c r="B19" s="167" t="s">
        <v>564</v>
      </c>
      <c r="C19" s="48"/>
      <c r="D19" s="238">
        <v>4</v>
      </c>
      <c r="E19" s="237">
        <f>D19/$D$32</f>
        <v>1.1527377521613832E-2</v>
      </c>
      <c r="F19" s="242"/>
      <c r="G19" s="244"/>
      <c r="H19" s="237"/>
      <c r="I19" s="202"/>
    </row>
    <row r="20" spans="1:9">
      <c r="A20" s="85">
        <f t="shared" si="0"/>
        <v>6</v>
      </c>
      <c r="B20" s="167" t="s">
        <v>68</v>
      </c>
      <c r="C20" s="48"/>
      <c r="D20" s="238"/>
      <c r="E20" s="237"/>
      <c r="F20" s="242"/>
      <c r="G20" s="244">
        <v>26</v>
      </c>
      <c r="H20" s="237">
        <f>G20/$G$32</f>
        <v>3.2178217821782179E-2</v>
      </c>
      <c r="I20" s="202"/>
    </row>
    <row r="21" spans="1:9">
      <c r="A21" s="85">
        <f t="shared" si="0"/>
        <v>7</v>
      </c>
      <c r="B21" s="167" t="s">
        <v>565</v>
      </c>
      <c r="C21" s="48"/>
      <c r="D21" s="238">
        <v>118</v>
      </c>
      <c r="E21" s="237">
        <f>D21/$D$32</f>
        <v>0.34005763688760809</v>
      </c>
      <c r="F21" s="242"/>
      <c r="G21" s="244">
        <v>1</v>
      </c>
      <c r="H21" s="237"/>
      <c r="I21" s="202"/>
    </row>
    <row r="22" spans="1:9">
      <c r="A22" s="85">
        <f t="shared" si="0"/>
        <v>8</v>
      </c>
      <c r="B22" s="167" t="s">
        <v>64</v>
      </c>
      <c r="C22" s="48"/>
      <c r="D22" s="238">
        <v>15</v>
      </c>
      <c r="E22" s="237"/>
      <c r="F22" s="242"/>
      <c r="G22" s="244"/>
      <c r="H22" s="237"/>
      <c r="I22" s="202"/>
    </row>
    <row r="23" spans="1:9">
      <c r="A23" s="85">
        <f t="shared" si="0"/>
        <v>9</v>
      </c>
      <c r="B23" s="167" t="s">
        <v>566</v>
      </c>
      <c r="C23" s="48"/>
      <c r="D23" s="238">
        <v>14</v>
      </c>
      <c r="E23" s="237">
        <f>D23/$D$32</f>
        <v>4.0345821325648415E-2</v>
      </c>
      <c r="F23" s="242"/>
      <c r="G23" s="244"/>
      <c r="H23" s="237"/>
      <c r="I23" s="202"/>
    </row>
    <row r="24" spans="1:9">
      <c r="A24" s="85">
        <f t="shared" si="0"/>
        <v>10</v>
      </c>
      <c r="B24" s="167" t="s">
        <v>50</v>
      </c>
      <c r="C24" s="48"/>
      <c r="D24" s="238"/>
      <c r="E24" s="237"/>
      <c r="F24" s="242"/>
      <c r="G24" s="244">
        <v>708</v>
      </c>
      <c r="H24" s="237"/>
      <c r="I24" s="202"/>
    </row>
    <row r="25" spans="1:9">
      <c r="A25" s="85">
        <f t="shared" si="0"/>
        <v>11</v>
      </c>
      <c r="B25" s="167" t="s">
        <v>46</v>
      </c>
      <c r="C25" s="48"/>
      <c r="D25" s="238">
        <v>2</v>
      </c>
      <c r="E25" s="237">
        <f>D25/$D$32</f>
        <v>5.763688760806916E-3</v>
      </c>
      <c r="F25" s="242"/>
      <c r="G25" s="244"/>
      <c r="H25" s="237"/>
      <c r="I25" s="202"/>
    </row>
    <row r="26" spans="1:9">
      <c r="A26" s="85">
        <f t="shared" si="0"/>
        <v>12</v>
      </c>
      <c r="B26" s="167" t="s">
        <v>567</v>
      </c>
      <c r="C26" s="48"/>
      <c r="D26" s="238">
        <v>1</v>
      </c>
      <c r="E26" s="237">
        <f>D26/$D$32</f>
        <v>2.881844380403458E-3</v>
      </c>
      <c r="F26" s="242"/>
      <c r="G26" s="244"/>
      <c r="H26" s="237"/>
      <c r="I26" s="202"/>
    </row>
    <row r="27" spans="1:9">
      <c r="A27" s="85">
        <f t="shared" si="0"/>
        <v>13</v>
      </c>
      <c r="B27" s="167" t="s">
        <v>568</v>
      </c>
      <c r="C27" s="48"/>
      <c r="D27" s="238">
        <v>6</v>
      </c>
      <c r="E27" s="237">
        <f>D27/$D$32</f>
        <v>1.7291066282420751E-2</v>
      </c>
      <c r="F27" s="242"/>
      <c r="G27" s="244"/>
      <c r="H27" s="237"/>
      <c r="I27" s="202"/>
    </row>
    <row r="28" spans="1:9">
      <c r="A28" s="85">
        <f t="shared" si="0"/>
        <v>14</v>
      </c>
      <c r="B28" s="167" t="s">
        <v>61</v>
      </c>
      <c r="C28" s="48"/>
      <c r="D28" s="238"/>
      <c r="E28" s="237"/>
      <c r="F28" s="242"/>
      <c r="G28" s="244">
        <v>14</v>
      </c>
      <c r="H28" s="237"/>
      <c r="I28" s="202"/>
    </row>
    <row r="29" spans="1:9">
      <c r="A29" s="85">
        <f t="shared" si="0"/>
        <v>15</v>
      </c>
      <c r="B29" s="167" t="s">
        <v>72</v>
      </c>
      <c r="C29" s="48"/>
      <c r="D29" s="238">
        <v>5</v>
      </c>
      <c r="E29" s="237">
        <f>D29/$D$32</f>
        <v>1.4409221902017291E-2</v>
      </c>
      <c r="F29" s="242"/>
      <c r="G29" s="244"/>
      <c r="H29" s="237"/>
      <c r="I29" s="202"/>
    </row>
    <row r="30" spans="1:9">
      <c r="A30" s="85">
        <f t="shared" si="0"/>
        <v>16</v>
      </c>
      <c r="B30" s="167" t="s">
        <v>18</v>
      </c>
      <c r="C30" s="48"/>
      <c r="D30" s="238">
        <v>175</v>
      </c>
      <c r="E30" s="237">
        <f>D30/$D$32</f>
        <v>0.50432276657060515</v>
      </c>
      <c r="F30" s="242"/>
      <c r="G30" s="238"/>
      <c r="H30" s="237"/>
      <c r="I30" s="202"/>
    </row>
    <row r="31" spans="1:9">
      <c r="A31" s="85">
        <f t="shared" si="0"/>
        <v>17</v>
      </c>
      <c r="B31" s="12" t="s">
        <v>569</v>
      </c>
      <c r="C31" s="48"/>
      <c r="D31" s="238">
        <v>7</v>
      </c>
      <c r="E31" s="237">
        <f>D31/$D$32</f>
        <v>2.0172910662824207E-2</v>
      </c>
      <c r="F31" s="242"/>
      <c r="G31" s="238"/>
      <c r="H31" s="237"/>
      <c r="I31" s="202"/>
    </row>
    <row r="32" spans="1:9">
      <c r="A32" s="85"/>
      <c r="B32" s="40" t="s">
        <v>195</v>
      </c>
      <c r="C32" s="101"/>
      <c r="D32" s="244">
        <f>SUM(D19:D31)</f>
        <v>347</v>
      </c>
      <c r="E32" s="237">
        <f>D32/$D$32</f>
        <v>1</v>
      </c>
      <c r="F32" s="156"/>
      <c r="G32" s="21">
        <f>SUM(G15:G31)</f>
        <v>808</v>
      </c>
      <c r="H32" s="237">
        <f>G32/$G$32</f>
        <v>1</v>
      </c>
      <c r="I32" s="202"/>
    </row>
    <row r="33" spans="1:9">
      <c r="A33" s="85"/>
      <c r="C33" s="93"/>
      <c r="D33" s="202"/>
      <c r="E33" s="171"/>
      <c r="F33" s="27"/>
      <c r="G33" s="241"/>
      <c r="H33" s="171"/>
      <c r="I33" s="202"/>
    </row>
    <row r="34" spans="1:9">
      <c r="B34" s="10" t="s">
        <v>570</v>
      </c>
      <c r="D34" s="163">
        <f>D32+G32</f>
        <v>1155</v>
      </c>
    </row>
    <row r="36" spans="1:9" ht="15.75" thickBot="1"/>
    <row r="37" spans="1:9" ht="15.75" thickBot="1">
      <c r="G37" s="219" t="s">
        <v>429</v>
      </c>
    </row>
  </sheetData>
  <sheetProtection password="CF0E" sheet="1" objects="1" scenarios="1"/>
  <mergeCells count="8">
    <mergeCell ref="B3:H6"/>
    <mergeCell ref="B9:H9"/>
    <mergeCell ref="B10:H10"/>
    <mergeCell ref="B12:B14"/>
    <mergeCell ref="D12:E12"/>
    <mergeCell ref="G12:H12"/>
    <mergeCell ref="D14:E14"/>
    <mergeCell ref="G14:H14"/>
  </mergeCells>
  <hyperlinks>
    <hyperlink ref="G37" location="Listado!A1" display="Listado!A1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40"/>
  <sheetViews>
    <sheetView workbookViewId="0">
      <selection activeCell="H7" sqref="H7"/>
    </sheetView>
  </sheetViews>
  <sheetFormatPr baseColWidth="10" defaultRowHeight="15"/>
  <cols>
    <col min="1" max="1" width="4.85546875" style="1" customWidth="1"/>
    <col min="2" max="2" width="38.42578125" style="1" customWidth="1"/>
    <col min="3" max="3" width="5.7109375" style="1" customWidth="1"/>
    <col min="4" max="4" width="13.7109375" style="1" customWidth="1"/>
    <col min="5" max="5" width="11.42578125" style="85" customWidth="1"/>
    <col min="6" max="6" width="7.140625" style="85" customWidth="1"/>
    <col min="7" max="7" width="13.7109375" style="85" customWidth="1"/>
    <col min="8" max="8" width="14.7109375" style="85" customWidth="1"/>
    <col min="9" max="16384" width="11.42578125" style="1"/>
  </cols>
  <sheetData>
    <row r="2" spans="2:8" s="93" customFormat="1">
      <c r="E2" s="159"/>
      <c r="F2" s="159"/>
      <c r="G2" s="159"/>
      <c r="H2" s="159"/>
    </row>
    <row r="3" spans="2:8" ht="15" customHeight="1">
      <c r="B3" s="376" t="s">
        <v>842</v>
      </c>
      <c r="C3" s="376"/>
      <c r="D3" s="376"/>
      <c r="E3" s="376"/>
      <c r="F3" s="376"/>
      <c r="G3" s="376"/>
      <c r="H3" s="376"/>
    </row>
    <row r="4" spans="2:8">
      <c r="B4" s="376"/>
      <c r="C4" s="376"/>
      <c r="D4" s="376"/>
      <c r="E4" s="376"/>
      <c r="F4" s="376"/>
      <c r="G4" s="376"/>
      <c r="H4" s="376"/>
    </row>
    <row r="5" spans="2:8">
      <c r="B5" s="376"/>
      <c r="C5" s="376"/>
      <c r="D5" s="376"/>
      <c r="E5" s="376"/>
      <c r="F5" s="376"/>
      <c r="G5" s="376"/>
      <c r="H5" s="376"/>
    </row>
    <row r="6" spans="2:8">
      <c r="B6" s="376"/>
      <c r="C6" s="376"/>
      <c r="D6" s="376"/>
      <c r="E6" s="376"/>
      <c r="F6" s="376"/>
      <c r="G6" s="376"/>
      <c r="H6" s="376"/>
    </row>
    <row r="7" spans="2:8">
      <c r="B7" s="153"/>
      <c r="C7" s="153"/>
      <c r="D7" s="153"/>
      <c r="E7" s="153"/>
      <c r="F7" s="153"/>
      <c r="G7" s="153"/>
      <c r="H7" s="153"/>
    </row>
    <row r="8" spans="2:8" ht="15.75" thickBot="1"/>
    <row r="9" spans="2:8">
      <c r="B9" s="465" t="s">
        <v>799</v>
      </c>
      <c r="C9" s="466"/>
      <c r="D9" s="466"/>
      <c r="E9" s="466"/>
      <c r="F9" s="466"/>
      <c r="G9" s="466"/>
      <c r="H9" s="466"/>
    </row>
    <row r="10" spans="2:8" ht="30.75" customHeight="1" thickBot="1">
      <c r="B10" s="471" t="s">
        <v>850</v>
      </c>
      <c r="C10" s="473"/>
      <c r="D10" s="473"/>
      <c r="E10" s="473"/>
      <c r="F10" s="473"/>
      <c r="G10" s="473"/>
      <c r="H10" s="473"/>
    </row>
    <row r="11" spans="2:8" ht="15.75" thickBot="1">
      <c r="B11" s="224"/>
      <c r="C11" s="224"/>
      <c r="D11" s="224"/>
      <c r="E11" s="159"/>
      <c r="F11" s="224"/>
      <c r="G11" s="224"/>
      <c r="H11" s="159"/>
    </row>
    <row r="12" spans="2:8" ht="15.75" thickBot="1">
      <c r="B12" s="479" t="s">
        <v>851</v>
      </c>
      <c r="C12" s="479"/>
      <c r="D12" s="479"/>
      <c r="E12" s="479"/>
      <c r="F12" s="479"/>
      <c r="G12" s="479"/>
      <c r="H12" s="479"/>
    </row>
    <row r="13" spans="2:8" ht="15.75" thickBot="1">
      <c r="B13" s="224"/>
      <c r="C13" s="224"/>
      <c r="D13" s="224"/>
      <c r="E13" s="159"/>
      <c r="F13" s="224"/>
      <c r="G13" s="224"/>
      <c r="H13" s="159"/>
    </row>
    <row r="14" spans="2:8" ht="15.75" thickBot="1">
      <c r="B14" s="397" t="s">
        <v>843</v>
      </c>
      <c r="C14" s="154"/>
      <c r="D14" s="383" t="s">
        <v>849</v>
      </c>
      <c r="E14" s="383"/>
      <c r="F14" s="28"/>
      <c r="G14" s="383" t="s">
        <v>324</v>
      </c>
      <c r="H14" s="383"/>
    </row>
    <row r="15" spans="2:8">
      <c r="B15" s="397"/>
      <c r="C15" s="154"/>
      <c r="D15" s="224"/>
      <c r="E15" s="224"/>
      <c r="F15" s="224"/>
      <c r="G15" s="224"/>
      <c r="H15" s="224"/>
    </row>
    <row r="16" spans="2:8">
      <c r="B16" s="397"/>
      <c r="C16" s="154"/>
      <c r="D16" s="398"/>
      <c r="E16" s="398"/>
      <c r="F16" s="156"/>
      <c r="G16" s="398"/>
      <c r="H16" s="398"/>
    </row>
    <row r="17" spans="1:9">
      <c r="A17" s="85">
        <v>1</v>
      </c>
      <c r="B17" s="251" t="s">
        <v>844</v>
      </c>
      <c r="C17" s="48"/>
      <c r="D17" s="244">
        <v>28198</v>
      </c>
      <c r="E17" s="237">
        <f t="shared" ref="E17:E22" si="0">D17/$D$22</f>
        <v>0.73401707621824241</v>
      </c>
      <c r="F17" s="242"/>
      <c r="G17" s="244">
        <v>27770</v>
      </c>
      <c r="H17" s="237">
        <f t="shared" ref="H17:H22" si="1">G17/$G$22</f>
        <v>0.73351118624369371</v>
      </c>
      <c r="I17" s="202"/>
    </row>
    <row r="18" spans="1:9">
      <c r="A18" s="85">
        <f>A17+1</f>
        <v>2</v>
      </c>
      <c r="B18" s="252" t="s">
        <v>845</v>
      </c>
      <c r="C18" s="48"/>
      <c r="D18" s="244">
        <v>9541</v>
      </c>
      <c r="E18" s="237">
        <f t="shared" si="0"/>
        <v>0.2483600583090379</v>
      </c>
      <c r="F18" s="27"/>
      <c r="G18" s="244">
        <v>9508</v>
      </c>
      <c r="H18" s="237">
        <f t="shared" si="1"/>
        <v>0.25114239678808209</v>
      </c>
      <c r="I18" s="202"/>
    </row>
    <row r="19" spans="1:9">
      <c r="A19" s="85">
        <f t="shared" ref="A19:A21" si="2">A18+1</f>
        <v>3</v>
      </c>
      <c r="B19" s="252" t="s">
        <v>846</v>
      </c>
      <c r="C19" s="54"/>
      <c r="D19" s="244">
        <v>650</v>
      </c>
      <c r="E19" s="237">
        <f t="shared" si="0"/>
        <v>1.6920033319450228E-2</v>
      </c>
      <c r="F19" s="242"/>
      <c r="G19" s="244">
        <v>545</v>
      </c>
      <c r="H19" s="237">
        <f t="shared" si="1"/>
        <v>1.4395520219762804E-2</v>
      </c>
      <c r="I19" s="202"/>
    </row>
    <row r="20" spans="1:9">
      <c r="A20" s="85">
        <f t="shared" si="2"/>
        <v>4</v>
      </c>
      <c r="B20" s="252" t="s">
        <v>847</v>
      </c>
      <c r="C20" s="48"/>
      <c r="D20" s="244">
        <v>19</v>
      </c>
      <c r="E20" s="237">
        <f t="shared" si="0"/>
        <v>4.9458558933777592E-4</v>
      </c>
      <c r="F20" s="27"/>
      <c r="G20" s="244">
        <v>25</v>
      </c>
      <c r="H20" s="237">
        <f t="shared" si="1"/>
        <v>6.6034496420930289E-4</v>
      </c>
      <c r="I20" s="202"/>
    </row>
    <row r="21" spans="1:9">
      <c r="A21" s="85">
        <f t="shared" si="2"/>
        <v>5</v>
      </c>
      <c r="B21" s="252" t="s">
        <v>848</v>
      </c>
      <c r="C21" s="48"/>
      <c r="D21" s="244">
        <v>8</v>
      </c>
      <c r="E21" s="237">
        <f t="shared" si="0"/>
        <v>2.0824656393169514E-4</v>
      </c>
      <c r="F21" s="242"/>
      <c r="G21" s="244">
        <v>11</v>
      </c>
      <c r="H21" s="237">
        <f t="shared" si="1"/>
        <v>2.9055178425209328E-4</v>
      </c>
      <c r="I21" s="202"/>
    </row>
    <row r="22" spans="1:9">
      <c r="A22" s="85"/>
      <c r="B22" s="40" t="s">
        <v>195</v>
      </c>
      <c r="C22" s="101"/>
      <c r="D22" s="214">
        <f>SUM(D17:D21)</f>
        <v>38416</v>
      </c>
      <c r="E22" s="237">
        <f t="shared" si="0"/>
        <v>1</v>
      </c>
      <c r="F22" s="156"/>
      <c r="G22" s="21">
        <f>SUM(G17:G21)</f>
        <v>37859</v>
      </c>
      <c r="H22" s="237">
        <f t="shared" si="1"/>
        <v>1</v>
      </c>
      <c r="I22" s="202"/>
    </row>
    <row r="23" spans="1:9">
      <c r="A23" s="85"/>
      <c r="C23" s="93"/>
      <c r="D23" s="202"/>
      <c r="E23" s="171"/>
      <c r="F23" s="27"/>
      <c r="G23" s="241"/>
      <c r="H23" s="171"/>
      <c r="I23" s="202"/>
    </row>
    <row r="24" spans="1:9" ht="15.75" thickBot="1">
      <c r="A24" s="85"/>
      <c r="C24" s="93"/>
      <c r="D24" s="202"/>
      <c r="E24" s="171"/>
      <c r="F24" s="27"/>
      <c r="G24" s="241"/>
      <c r="H24" s="171"/>
      <c r="I24" s="202"/>
    </row>
    <row r="25" spans="1:9" ht="15.75" thickBot="1">
      <c r="A25" s="85"/>
      <c r="B25" s="479" t="s">
        <v>412</v>
      </c>
      <c r="C25" s="479"/>
      <c r="D25" s="479"/>
      <c r="E25" s="479"/>
      <c r="F25" s="479"/>
      <c r="G25" s="479"/>
      <c r="H25" s="479"/>
      <c r="I25" s="202"/>
    </row>
    <row r="26" spans="1:9" ht="15.75" thickBot="1">
      <c r="A26" s="85"/>
      <c r="C26" s="93"/>
      <c r="D26" s="202"/>
      <c r="E26" s="171"/>
      <c r="F26" s="27"/>
      <c r="G26" s="241"/>
      <c r="H26" s="171"/>
      <c r="I26" s="202"/>
    </row>
    <row r="27" spans="1:9" ht="15.75" thickBot="1">
      <c r="A27" s="85"/>
      <c r="C27" s="93"/>
      <c r="D27" s="383" t="s">
        <v>849</v>
      </c>
      <c r="E27" s="383"/>
      <c r="F27" s="28"/>
      <c r="G27" s="383" t="s">
        <v>324</v>
      </c>
      <c r="H27" s="383"/>
      <c r="I27" s="202"/>
    </row>
    <row r="28" spans="1:9">
      <c r="A28" s="85"/>
      <c r="C28" s="93"/>
      <c r="D28" s="224"/>
      <c r="E28" s="224"/>
      <c r="F28" s="224"/>
      <c r="G28" s="224"/>
      <c r="H28" s="224"/>
      <c r="I28" s="202"/>
    </row>
    <row r="29" spans="1:9">
      <c r="A29" s="85">
        <v>1</v>
      </c>
      <c r="B29" s="251" t="s">
        <v>844</v>
      </c>
      <c r="C29" s="93"/>
      <c r="D29" s="21"/>
      <c r="E29" s="237"/>
      <c r="F29" s="242"/>
      <c r="G29" s="244">
        <v>64976</v>
      </c>
      <c r="H29" s="237">
        <f>G29/$G$34</f>
        <v>0.9643503814301404</v>
      </c>
      <c r="I29" s="202"/>
    </row>
    <row r="30" spans="1:9">
      <c r="A30" s="85">
        <f>A29+1</f>
        <v>2</v>
      </c>
      <c r="B30" s="252" t="s">
        <v>845</v>
      </c>
      <c r="C30" s="93"/>
      <c r="D30" s="21"/>
      <c r="E30" s="237"/>
      <c r="F30" s="27"/>
      <c r="G30" s="244">
        <v>1006</v>
      </c>
      <c r="H30" s="237">
        <f t="shared" ref="H30:H34" si="3">G30/$G$34</f>
        <v>1.4930689542580665E-2</v>
      </c>
      <c r="I30" s="202"/>
    </row>
    <row r="31" spans="1:9">
      <c r="A31" s="85">
        <f t="shared" ref="A31:A33" si="4">A30+1</f>
        <v>3</v>
      </c>
      <c r="B31" s="252" t="s">
        <v>846</v>
      </c>
      <c r="C31" s="93"/>
      <c r="D31" s="21"/>
      <c r="E31" s="237"/>
      <c r="F31" s="242"/>
      <c r="G31" s="244">
        <v>1375</v>
      </c>
      <c r="H31" s="237">
        <f t="shared" si="3"/>
        <v>2.0407254593487488E-2</v>
      </c>
      <c r="I31" s="202"/>
    </row>
    <row r="32" spans="1:9">
      <c r="A32" s="85">
        <f t="shared" si="4"/>
        <v>4</v>
      </c>
      <c r="B32" s="252" t="s">
        <v>847</v>
      </c>
      <c r="C32" s="93"/>
      <c r="D32" s="21"/>
      <c r="E32" s="237"/>
      <c r="F32" s="27"/>
      <c r="G32" s="244">
        <v>20</v>
      </c>
      <c r="H32" s="237">
        <f t="shared" si="3"/>
        <v>2.9683279408709075E-4</v>
      </c>
      <c r="I32" s="202"/>
    </row>
    <row r="33" spans="1:9">
      <c r="A33" s="85">
        <f t="shared" si="4"/>
        <v>5</v>
      </c>
      <c r="B33" s="252" t="s">
        <v>848</v>
      </c>
      <c r="C33" s="93"/>
      <c r="D33" s="21"/>
      <c r="E33" s="237"/>
      <c r="F33" s="242"/>
      <c r="G33" s="244">
        <v>1</v>
      </c>
      <c r="H33" s="237">
        <f t="shared" si="3"/>
        <v>1.4841639704354537E-5</v>
      </c>
      <c r="I33" s="202"/>
    </row>
    <row r="34" spans="1:9">
      <c r="A34" s="85"/>
      <c r="B34" s="40" t="s">
        <v>195</v>
      </c>
      <c r="C34" s="93"/>
      <c r="D34" s="214"/>
      <c r="E34" s="237"/>
      <c r="F34" s="156"/>
      <c r="G34" s="21">
        <f>SUM(G29:G33)</f>
        <v>67378</v>
      </c>
      <c r="H34" s="237">
        <f t="shared" si="3"/>
        <v>1</v>
      </c>
      <c r="I34" s="202"/>
    </row>
    <row r="35" spans="1:9">
      <c r="A35" s="85"/>
      <c r="C35" s="93"/>
      <c r="D35" s="332"/>
      <c r="E35" s="333"/>
      <c r="F35" s="27"/>
      <c r="G35" s="241"/>
      <c r="H35" s="171"/>
      <c r="I35" s="202"/>
    </row>
    <row r="36" spans="1:9">
      <c r="A36" s="85"/>
      <c r="C36" s="93"/>
      <c r="D36" s="202"/>
      <c r="E36" s="171"/>
      <c r="F36" s="27"/>
      <c r="G36" s="241"/>
      <c r="H36" s="171"/>
      <c r="I36" s="202"/>
    </row>
    <row r="37" spans="1:9">
      <c r="A37" s="85"/>
      <c r="C37" s="93"/>
      <c r="D37" s="202"/>
      <c r="E37" s="171"/>
      <c r="F37" s="27"/>
      <c r="G37" s="241"/>
      <c r="H37" s="171"/>
      <c r="I37" s="202"/>
    </row>
    <row r="39" spans="1:9" ht="15.75" thickBot="1"/>
    <row r="40" spans="1:9" ht="15.75" thickBot="1">
      <c r="G40" s="226" t="s">
        <v>429</v>
      </c>
    </row>
  </sheetData>
  <sheetProtection password="CF0E" sheet="1" objects="1" scenarios="1"/>
  <mergeCells count="12">
    <mergeCell ref="B25:H25"/>
    <mergeCell ref="B12:H12"/>
    <mergeCell ref="D27:E27"/>
    <mergeCell ref="G27:H27"/>
    <mergeCell ref="B3:H6"/>
    <mergeCell ref="B9:H9"/>
    <mergeCell ref="B10:H10"/>
    <mergeCell ref="B14:B16"/>
    <mergeCell ref="D14:E14"/>
    <mergeCell ref="G14:H14"/>
    <mergeCell ref="D16:E16"/>
    <mergeCell ref="G16:H16"/>
  </mergeCells>
  <hyperlinks>
    <hyperlink ref="G4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N38"/>
  <sheetViews>
    <sheetView workbookViewId="0">
      <selection activeCell="M38" sqref="M38"/>
    </sheetView>
  </sheetViews>
  <sheetFormatPr baseColWidth="10" defaultRowHeight="15"/>
  <cols>
    <col min="1" max="1" width="4.85546875" style="1" customWidth="1"/>
    <col min="2" max="2" width="43.42578125" style="1" customWidth="1"/>
    <col min="3" max="3" width="3" style="1" customWidth="1"/>
    <col min="4" max="4" width="4" style="1" hidden="1" customWidth="1"/>
    <col min="5" max="8" width="13.7109375" style="1" customWidth="1"/>
    <col min="9" max="9" width="3.28515625" style="85" customWidth="1"/>
    <col min="10" max="13" width="13.7109375" style="85" customWidth="1"/>
    <col min="14" max="16384" width="11.42578125" style="1"/>
  </cols>
  <sheetData>
    <row r="2" spans="1:13" s="93" customFormat="1">
      <c r="I2" s="159"/>
      <c r="J2" s="159"/>
      <c r="K2" s="159"/>
      <c r="L2" s="159"/>
      <c r="M2" s="159"/>
    </row>
    <row r="3" spans="1:13" ht="15" customHeight="1">
      <c r="B3" s="376" t="s">
        <v>890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3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3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</row>
    <row r="7" spans="1:13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3" ht="15.75" thickBot="1"/>
    <row r="9" spans="1:13">
      <c r="B9" s="465" t="s">
        <v>951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</row>
    <row r="10" spans="1:13" ht="18" customHeight="1" thickBot="1">
      <c r="B10" s="471" t="s">
        <v>889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5.75" thickBot="1"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</row>
    <row r="12" spans="1:13" ht="15.75" thickBot="1">
      <c r="B12" s="427" t="s">
        <v>194</v>
      </c>
      <c r="C12" s="154"/>
      <c r="D12" s="154"/>
      <c r="E12" s="383" t="s">
        <v>324</v>
      </c>
      <c r="F12" s="383"/>
      <c r="G12" s="383"/>
      <c r="H12" s="383"/>
      <c r="I12" s="28"/>
      <c r="J12" s="485" t="s">
        <v>325</v>
      </c>
      <c r="K12" s="485"/>
      <c r="L12" s="485"/>
      <c r="M12" s="485"/>
    </row>
    <row r="13" spans="1:13">
      <c r="B13" s="483"/>
      <c r="C13" s="154"/>
      <c r="D13" s="15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13">
      <c r="B14" s="484"/>
      <c r="C14" s="154"/>
      <c r="D14" s="154"/>
      <c r="E14" s="156" t="s">
        <v>13</v>
      </c>
      <c r="F14" s="156" t="s">
        <v>885</v>
      </c>
      <c r="G14" s="156" t="s">
        <v>888</v>
      </c>
      <c r="H14" s="156" t="s">
        <v>887</v>
      </c>
      <c r="I14" s="156"/>
      <c r="J14" s="156" t="s">
        <v>13</v>
      </c>
      <c r="K14" s="156" t="s">
        <v>885</v>
      </c>
      <c r="L14" s="156" t="s">
        <v>886</v>
      </c>
      <c r="M14" s="156" t="s">
        <v>887</v>
      </c>
    </row>
    <row r="15" spans="1:13">
      <c r="B15" s="160"/>
      <c r="C15" s="154"/>
      <c r="D15" s="154"/>
      <c r="E15" s="156"/>
      <c r="F15" s="156"/>
      <c r="G15" s="156"/>
      <c r="H15" s="156"/>
      <c r="I15" s="156"/>
      <c r="J15" s="156"/>
      <c r="K15" s="156"/>
      <c r="L15" s="156"/>
      <c r="M15" s="156"/>
    </row>
    <row r="16" spans="1:13">
      <c r="A16" s="1">
        <v>1</v>
      </c>
      <c r="B16" s="335" t="s">
        <v>50</v>
      </c>
      <c r="C16" s="154"/>
      <c r="D16" s="154"/>
      <c r="E16" s="338">
        <f>F16+G16+H16</f>
        <v>91</v>
      </c>
      <c r="F16" s="341">
        <v>33</v>
      </c>
      <c r="G16" s="341">
        <v>27</v>
      </c>
      <c r="H16" s="341">
        <v>31</v>
      </c>
      <c r="I16" s="81"/>
      <c r="J16" s="338">
        <f>K16+L16+M16</f>
        <v>51</v>
      </c>
      <c r="K16" s="341">
        <v>11</v>
      </c>
      <c r="L16" s="341">
        <v>3</v>
      </c>
      <c r="M16" s="345">
        <v>37</v>
      </c>
    </row>
    <row r="17" spans="1:14">
      <c r="A17" s="85">
        <v>2</v>
      </c>
      <c r="B17" s="252" t="s">
        <v>820</v>
      </c>
      <c r="C17" s="48"/>
      <c r="D17" s="48"/>
      <c r="E17" s="338">
        <f t="shared" ref="E17:E28" si="0">F17+G17+H17</f>
        <v>13</v>
      </c>
      <c r="F17" s="341">
        <v>8</v>
      </c>
      <c r="G17" s="341">
        <v>3</v>
      </c>
      <c r="H17" s="341">
        <v>2</v>
      </c>
      <c r="I17" s="336"/>
      <c r="J17" s="338">
        <f t="shared" ref="J17:J31" si="1">K17+L17+M17</f>
        <v>4</v>
      </c>
      <c r="K17" s="339">
        <v>0</v>
      </c>
      <c r="L17" s="339">
        <v>1</v>
      </c>
      <c r="M17" s="343">
        <v>3</v>
      </c>
      <c r="N17" s="202"/>
    </row>
    <row r="18" spans="1:14">
      <c r="A18" s="85">
        <f>1+A17</f>
        <v>3</v>
      </c>
      <c r="B18" s="252" t="s">
        <v>812</v>
      </c>
      <c r="C18" s="48"/>
      <c r="D18" s="48"/>
      <c r="E18" s="338">
        <f t="shared" si="0"/>
        <v>10</v>
      </c>
      <c r="F18" s="341">
        <v>3</v>
      </c>
      <c r="G18" s="341">
        <v>3</v>
      </c>
      <c r="H18" s="341">
        <v>4</v>
      </c>
      <c r="I18" s="336"/>
      <c r="J18" s="338">
        <f t="shared" si="1"/>
        <v>6</v>
      </c>
      <c r="K18" s="339">
        <v>2</v>
      </c>
      <c r="L18" s="339">
        <v>1</v>
      </c>
      <c r="M18" s="343">
        <v>3</v>
      </c>
      <c r="N18" s="202"/>
    </row>
    <row r="19" spans="1:14">
      <c r="A19" s="85">
        <f t="shared" ref="A19:A31" si="2">1+A18</f>
        <v>4</v>
      </c>
      <c r="B19" s="252" t="s">
        <v>21</v>
      </c>
      <c r="C19" s="48"/>
      <c r="D19" s="48"/>
      <c r="E19" s="338">
        <f t="shared" si="0"/>
        <v>10</v>
      </c>
      <c r="F19" s="341">
        <v>3</v>
      </c>
      <c r="G19" s="341">
        <v>1</v>
      </c>
      <c r="H19" s="341">
        <v>6</v>
      </c>
      <c r="I19" s="336"/>
      <c r="J19" s="338">
        <f t="shared" si="1"/>
        <v>1</v>
      </c>
      <c r="K19" s="339">
        <v>0</v>
      </c>
      <c r="L19" s="339">
        <v>0</v>
      </c>
      <c r="M19" s="343">
        <v>1</v>
      </c>
      <c r="N19" s="202"/>
    </row>
    <row r="20" spans="1:14">
      <c r="A20" s="85">
        <f t="shared" si="2"/>
        <v>5</v>
      </c>
      <c r="B20" s="252" t="s">
        <v>57</v>
      </c>
      <c r="C20" s="48"/>
      <c r="D20" s="48"/>
      <c r="E20" s="338">
        <f t="shared" si="0"/>
        <v>9</v>
      </c>
      <c r="F20" s="341">
        <v>0</v>
      </c>
      <c r="G20" s="341">
        <v>1</v>
      </c>
      <c r="H20" s="341">
        <v>8</v>
      </c>
      <c r="I20" s="336"/>
      <c r="J20" s="338">
        <f t="shared" si="1"/>
        <v>7</v>
      </c>
      <c r="K20" s="339">
        <v>0</v>
      </c>
      <c r="L20" s="339">
        <v>1</v>
      </c>
      <c r="M20" s="343">
        <v>6</v>
      </c>
      <c r="N20" s="202"/>
    </row>
    <row r="21" spans="1:14">
      <c r="A21" s="85">
        <f t="shared" si="2"/>
        <v>6</v>
      </c>
      <c r="B21" s="252" t="s">
        <v>16</v>
      </c>
      <c r="C21" s="48"/>
      <c r="D21" s="48"/>
      <c r="E21" s="338">
        <f t="shared" si="0"/>
        <v>8</v>
      </c>
      <c r="F21" s="341">
        <v>2</v>
      </c>
      <c r="G21" s="341">
        <v>2</v>
      </c>
      <c r="H21" s="341">
        <v>4</v>
      </c>
      <c r="I21" s="336"/>
      <c r="J21" s="344">
        <f t="shared" si="1"/>
        <v>18</v>
      </c>
      <c r="K21" s="339">
        <v>1</v>
      </c>
      <c r="L21" s="339">
        <v>4</v>
      </c>
      <c r="M21" s="343">
        <v>13</v>
      </c>
      <c r="N21" s="202"/>
    </row>
    <row r="22" spans="1:14">
      <c r="A22" s="85">
        <f t="shared" si="2"/>
        <v>7</v>
      </c>
      <c r="B22" s="252" t="s">
        <v>891</v>
      </c>
      <c r="C22" s="48"/>
      <c r="D22" s="48"/>
      <c r="E22" s="338">
        <f t="shared" si="0"/>
        <v>6</v>
      </c>
      <c r="F22" s="341">
        <v>4</v>
      </c>
      <c r="G22" s="341">
        <v>2</v>
      </c>
      <c r="H22" s="341">
        <v>0</v>
      </c>
      <c r="I22" s="336"/>
      <c r="J22" s="344"/>
      <c r="K22" s="339"/>
      <c r="L22" s="339"/>
      <c r="M22" s="341"/>
      <c r="N22" s="202"/>
    </row>
    <row r="23" spans="1:14">
      <c r="A23" s="85">
        <f t="shared" si="2"/>
        <v>8</v>
      </c>
      <c r="B23" s="252" t="s">
        <v>344</v>
      </c>
      <c r="C23" s="48"/>
      <c r="D23" s="48"/>
      <c r="E23" s="338">
        <f t="shared" si="0"/>
        <v>5</v>
      </c>
      <c r="F23" s="341">
        <v>1</v>
      </c>
      <c r="G23" s="341">
        <v>0</v>
      </c>
      <c r="H23" s="341">
        <v>4</v>
      </c>
      <c r="I23" s="336"/>
      <c r="J23" s="344">
        <f t="shared" si="1"/>
        <v>4</v>
      </c>
      <c r="K23" s="339">
        <v>0</v>
      </c>
      <c r="L23" s="339">
        <v>2</v>
      </c>
      <c r="M23" s="341">
        <v>2</v>
      </c>
      <c r="N23" s="202"/>
    </row>
    <row r="24" spans="1:14">
      <c r="A24" s="85">
        <f t="shared" si="2"/>
        <v>9</v>
      </c>
      <c r="B24" s="252" t="s">
        <v>25</v>
      </c>
      <c r="C24" s="48"/>
      <c r="D24" s="48"/>
      <c r="E24" s="338">
        <f t="shared" si="0"/>
        <v>4</v>
      </c>
      <c r="F24" s="341">
        <v>1</v>
      </c>
      <c r="G24" s="341">
        <v>0</v>
      </c>
      <c r="H24" s="341">
        <v>3</v>
      </c>
      <c r="I24" s="336"/>
      <c r="J24" s="344">
        <f t="shared" si="1"/>
        <v>7</v>
      </c>
      <c r="K24" s="339">
        <v>0</v>
      </c>
      <c r="L24" s="339">
        <v>1</v>
      </c>
      <c r="M24" s="341">
        <v>6</v>
      </c>
      <c r="N24" s="202"/>
    </row>
    <row r="25" spans="1:14" ht="30">
      <c r="A25" s="166">
        <f t="shared" si="2"/>
        <v>10</v>
      </c>
      <c r="B25" s="251" t="s">
        <v>69</v>
      </c>
      <c r="C25" s="48"/>
      <c r="D25" s="48"/>
      <c r="E25" s="340">
        <f t="shared" si="0"/>
        <v>3</v>
      </c>
      <c r="F25" s="342">
        <v>0</v>
      </c>
      <c r="G25" s="342">
        <v>0</v>
      </c>
      <c r="H25" s="342">
        <v>3</v>
      </c>
      <c r="I25" s="336"/>
      <c r="J25" s="344">
        <f t="shared" si="1"/>
        <v>4</v>
      </c>
      <c r="K25" s="339">
        <v>0</v>
      </c>
      <c r="L25" s="339">
        <v>2</v>
      </c>
      <c r="M25" s="342">
        <v>2</v>
      </c>
      <c r="N25" s="202"/>
    </row>
    <row r="26" spans="1:14">
      <c r="A26" s="85">
        <f t="shared" si="2"/>
        <v>11</v>
      </c>
      <c r="B26" s="252" t="s">
        <v>18</v>
      </c>
      <c r="C26" s="48"/>
      <c r="D26" s="48"/>
      <c r="E26" s="338">
        <f t="shared" si="0"/>
        <v>3</v>
      </c>
      <c r="F26" s="341">
        <v>1</v>
      </c>
      <c r="G26" s="341">
        <v>0</v>
      </c>
      <c r="H26" s="341">
        <v>2</v>
      </c>
      <c r="I26" s="336"/>
      <c r="J26" s="344">
        <f t="shared" si="1"/>
        <v>1</v>
      </c>
      <c r="K26" s="339">
        <v>0</v>
      </c>
      <c r="L26" s="339">
        <v>0</v>
      </c>
      <c r="M26" s="341">
        <v>1</v>
      </c>
      <c r="N26" s="202"/>
    </row>
    <row r="27" spans="1:14">
      <c r="A27" s="85">
        <f t="shared" si="2"/>
        <v>12</v>
      </c>
      <c r="B27" s="252" t="s">
        <v>35</v>
      </c>
      <c r="C27" s="48"/>
      <c r="D27" s="48"/>
      <c r="E27" s="338">
        <f t="shared" si="0"/>
        <v>1</v>
      </c>
      <c r="F27" s="341">
        <v>0</v>
      </c>
      <c r="G27" s="341">
        <v>0</v>
      </c>
      <c r="H27" s="341">
        <v>1</v>
      </c>
      <c r="I27" s="336"/>
      <c r="J27" s="344">
        <f t="shared" si="1"/>
        <v>1</v>
      </c>
      <c r="K27" s="339">
        <v>0</v>
      </c>
      <c r="L27" s="339">
        <v>0</v>
      </c>
      <c r="M27" s="341">
        <v>1</v>
      </c>
      <c r="N27" s="202"/>
    </row>
    <row r="28" spans="1:14">
      <c r="A28" s="85">
        <f t="shared" si="2"/>
        <v>13</v>
      </c>
      <c r="B28" s="252" t="s">
        <v>63</v>
      </c>
      <c r="C28" s="48"/>
      <c r="D28" s="48"/>
      <c r="E28" s="338">
        <f t="shared" si="0"/>
        <v>1</v>
      </c>
      <c r="F28" s="341">
        <v>0</v>
      </c>
      <c r="G28" s="341">
        <v>1</v>
      </c>
      <c r="H28" s="341">
        <v>0</v>
      </c>
      <c r="I28" s="336"/>
      <c r="J28" s="344">
        <f t="shared" si="1"/>
        <v>2</v>
      </c>
      <c r="K28" s="339">
        <v>0</v>
      </c>
      <c r="L28" s="339">
        <v>1</v>
      </c>
      <c r="M28" s="341">
        <v>1</v>
      </c>
      <c r="N28" s="202"/>
    </row>
    <row r="29" spans="1:14">
      <c r="A29" s="85">
        <f t="shared" si="2"/>
        <v>14</v>
      </c>
      <c r="B29" s="252" t="s">
        <v>62</v>
      </c>
      <c r="C29" s="48"/>
      <c r="D29" s="48"/>
      <c r="E29" s="338"/>
      <c r="F29" s="341"/>
      <c r="G29" s="341"/>
      <c r="H29" s="341"/>
      <c r="I29" s="336"/>
      <c r="J29" s="344">
        <f t="shared" si="1"/>
        <v>1</v>
      </c>
      <c r="K29" s="339">
        <v>0</v>
      </c>
      <c r="L29" s="339">
        <v>0</v>
      </c>
      <c r="M29" s="341">
        <v>1</v>
      </c>
      <c r="N29" s="202"/>
    </row>
    <row r="30" spans="1:14" ht="30">
      <c r="A30" s="85">
        <f t="shared" si="2"/>
        <v>15</v>
      </c>
      <c r="B30" s="251" t="s">
        <v>892</v>
      </c>
      <c r="C30" s="48"/>
      <c r="D30" s="48"/>
      <c r="E30" s="340"/>
      <c r="F30" s="342"/>
      <c r="G30" s="342"/>
      <c r="H30" s="342"/>
      <c r="I30" s="336"/>
      <c r="J30" s="344">
        <f t="shared" si="1"/>
        <v>1</v>
      </c>
      <c r="K30" s="339">
        <v>0</v>
      </c>
      <c r="L30" s="339">
        <v>0</v>
      </c>
      <c r="M30" s="342">
        <v>1</v>
      </c>
      <c r="N30" s="202"/>
    </row>
    <row r="31" spans="1:14">
      <c r="A31" s="85">
        <f t="shared" si="2"/>
        <v>16</v>
      </c>
      <c r="B31" s="252" t="s">
        <v>814</v>
      </c>
      <c r="C31" s="48"/>
      <c r="D31" s="48"/>
      <c r="E31" s="338"/>
      <c r="F31" s="341"/>
      <c r="G31" s="341"/>
      <c r="H31" s="341"/>
      <c r="I31" s="336"/>
      <c r="J31" s="344">
        <f t="shared" si="1"/>
        <v>2</v>
      </c>
      <c r="K31" s="339">
        <v>0</v>
      </c>
      <c r="L31" s="339">
        <v>0</v>
      </c>
      <c r="M31" s="341">
        <v>2</v>
      </c>
      <c r="N31" s="202"/>
    </row>
    <row r="32" spans="1:14">
      <c r="A32" s="85"/>
      <c r="B32" s="65" t="s">
        <v>195</v>
      </c>
      <c r="C32" s="101"/>
      <c r="D32" s="101"/>
      <c r="E32" s="340">
        <f>SUM(E16:E31)</f>
        <v>164</v>
      </c>
      <c r="F32" s="340"/>
      <c r="G32" s="340"/>
      <c r="H32" s="340"/>
      <c r="I32" s="81"/>
      <c r="J32" s="338">
        <f>SUM(J16:J31)</f>
        <v>110</v>
      </c>
      <c r="K32" s="338"/>
      <c r="L32" s="338"/>
      <c r="M32" s="337"/>
      <c r="N32" s="202"/>
    </row>
    <row r="33" spans="1:14">
      <c r="A33" s="85"/>
      <c r="C33" s="93"/>
      <c r="D33" s="93"/>
      <c r="E33" s="202"/>
      <c r="F33" s="202"/>
      <c r="G33" s="202"/>
      <c r="H33" s="202"/>
      <c r="I33" s="27"/>
      <c r="J33" s="27"/>
      <c r="K33" s="27"/>
      <c r="L33" s="27"/>
      <c r="M33" s="241"/>
      <c r="N33" s="202"/>
    </row>
    <row r="34" spans="1:14">
      <c r="B34" s="178" t="s">
        <v>570</v>
      </c>
      <c r="C34" s="93"/>
      <c r="D34" s="93"/>
      <c r="E34" s="156">
        <f>E32+J32</f>
        <v>274</v>
      </c>
      <c r="F34" s="156"/>
      <c r="G34" s="156"/>
      <c r="H34" s="156"/>
      <c r="I34" s="159"/>
    </row>
    <row r="35" spans="1:14">
      <c r="B35" s="178"/>
      <c r="C35" s="93"/>
      <c r="D35" s="93"/>
      <c r="E35" s="156"/>
      <c r="F35" s="156"/>
      <c r="G35" s="156"/>
      <c r="H35" s="156"/>
    </row>
    <row r="36" spans="1:14" ht="43.5" customHeight="1">
      <c r="B36" s="480" t="s">
        <v>893</v>
      </c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2"/>
    </row>
    <row r="37" spans="1:14" s="85" customFormat="1" ht="15.75" thickBot="1">
      <c r="A37" s="1"/>
      <c r="B37" s="1"/>
      <c r="C37" s="1"/>
      <c r="D37" s="1"/>
      <c r="E37" s="1"/>
      <c r="F37" s="1"/>
      <c r="G37" s="1"/>
      <c r="H37" s="1"/>
      <c r="N37" s="1"/>
    </row>
    <row r="38" spans="1:14" s="85" customFormat="1" ht="15.75" thickBot="1">
      <c r="A38" s="1"/>
      <c r="B38" s="1"/>
      <c r="C38" s="1"/>
      <c r="D38" s="1"/>
      <c r="E38" s="1"/>
      <c r="F38" s="1"/>
      <c r="G38" s="1"/>
      <c r="H38" s="1"/>
      <c r="M38" s="226" t="s">
        <v>429</v>
      </c>
      <c r="N38" s="1"/>
    </row>
  </sheetData>
  <sheetProtection password="CF0E" sheet="1" objects="1" scenarios="1"/>
  <mergeCells count="7">
    <mergeCell ref="B36:M36"/>
    <mergeCell ref="B3:M6"/>
    <mergeCell ref="B9:M9"/>
    <mergeCell ref="B10:M10"/>
    <mergeCell ref="B12:B14"/>
    <mergeCell ref="E12:H12"/>
    <mergeCell ref="J12:M12"/>
  </mergeCells>
  <hyperlinks>
    <hyperlink ref="M38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I40"/>
  <sheetViews>
    <sheetView workbookViewId="0">
      <selection activeCell="G40" sqref="G40"/>
    </sheetView>
  </sheetViews>
  <sheetFormatPr baseColWidth="10" defaultRowHeight="15"/>
  <cols>
    <col min="1" max="1" width="4.85546875" style="1" customWidth="1"/>
    <col min="2" max="2" width="51.140625" style="1" customWidth="1"/>
    <col min="3" max="3" width="4" style="1" customWidth="1"/>
    <col min="4" max="4" width="13.7109375" style="1" customWidth="1"/>
    <col min="5" max="5" width="11.42578125" style="85" customWidth="1"/>
    <col min="6" max="6" width="5.85546875" style="85" customWidth="1"/>
    <col min="7" max="7" width="13.7109375" style="85" customWidth="1"/>
    <col min="8" max="8" width="9.42578125" style="85" customWidth="1"/>
    <col min="9" max="16384" width="11.42578125" style="1"/>
  </cols>
  <sheetData>
    <row r="2" spans="1:9" s="93" customFormat="1">
      <c r="E2" s="159"/>
      <c r="F2" s="159"/>
      <c r="G2" s="159"/>
      <c r="H2" s="159"/>
    </row>
    <row r="3" spans="1:9" ht="15" customHeight="1">
      <c r="B3" s="376" t="s">
        <v>863</v>
      </c>
      <c r="C3" s="376"/>
      <c r="D3" s="376"/>
      <c r="E3" s="376"/>
      <c r="F3" s="376"/>
      <c r="G3" s="376"/>
      <c r="H3" s="376"/>
    </row>
    <row r="4" spans="1:9">
      <c r="B4" s="376"/>
      <c r="C4" s="376"/>
      <c r="D4" s="376"/>
      <c r="E4" s="376"/>
      <c r="F4" s="376"/>
      <c r="G4" s="376"/>
      <c r="H4" s="376"/>
    </row>
    <row r="5" spans="1:9">
      <c r="B5" s="376"/>
      <c r="C5" s="376"/>
      <c r="D5" s="376"/>
      <c r="E5" s="376"/>
      <c r="F5" s="376"/>
      <c r="G5" s="376"/>
      <c r="H5" s="376"/>
    </row>
    <row r="6" spans="1:9">
      <c r="B6" s="376"/>
      <c r="C6" s="376"/>
      <c r="D6" s="376"/>
      <c r="E6" s="376"/>
      <c r="F6" s="376"/>
      <c r="G6" s="376"/>
      <c r="H6" s="376"/>
    </row>
    <row r="7" spans="1:9">
      <c r="B7" s="153"/>
      <c r="C7" s="153"/>
      <c r="D7" s="153"/>
      <c r="E7" s="153"/>
      <c r="F7" s="153"/>
      <c r="G7" s="153"/>
      <c r="H7" s="153"/>
    </row>
    <row r="8" spans="1:9" ht="15.75" thickBot="1"/>
    <row r="9" spans="1:9">
      <c r="B9" s="465" t="s">
        <v>952</v>
      </c>
      <c r="C9" s="466"/>
      <c r="D9" s="466"/>
      <c r="E9" s="466"/>
      <c r="F9" s="466"/>
      <c r="G9" s="466"/>
      <c r="H9" s="466"/>
    </row>
    <row r="10" spans="1:9" ht="18" customHeight="1" thickBot="1">
      <c r="B10" s="471" t="s">
        <v>862</v>
      </c>
      <c r="C10" s="473"/>
      <c r="D10" s="473"/>
      <c r="E10" s="473"/>
      <c r="F10" s="473"/>
      <c r="G10" s="473"/>
      <c r="H10" s="473"/>
    </row>
    <row r="11" spans="1:9" ht="15.75" thickBot="1">
      <c r="B11" s="224"/>
      <c r="C11" s="224"/>
      <c r="D11" s="224"/>
      <c r="E11" s="159"/>
      <c r="F11" s="224"/>
      <c r="G11" s="224"/>
      <c r="H11" s="159"/>
    </row>
    <row r="12" spans="1:9" ht="15.75" thickBot="1">
      <c r="B12" s="483" t="s">
        <v>864</v>
      </c>
      <c r="C12" s="154"/>
      <c r="D12" s="383" t="s">
        <v>324</v>
      </c>
      <c r="E12" s="383"/>
      <c r="F12" s="28"/>
      <c r="G12" s="383" t="s">
        <v>325</v>
      </c>
      <c r="H12" s="383"/>
    </row>
    <row r="13" spans="1:9">
      <c r="B13" s="483"/>
      <c r="C13" s="154"/>
      <c r="D13" s="224"/>
      <c r="E13" s="224"/>
      <c r="F13" s="224"/>
      <c r="G13" s="224"/>
      <c r="H13" s="224"/>
    </row>
    <row r="14" spans="1:9">
      <c r="B14" s="483"/>
      <c r="C14" s="154"/>
      <c r="D14" s="398"/>
      <c r="E14" s="398"/>
      <c r="F14" s="156"/>
      <c r="G14" s="398"/>
      <c r="H14" s="398"/>
    </row>
    <row r="15" spans="1:9">
      <c r="A15" s="85">
        <v>1</v>
      </c>
      <c r="B15" s="235" t="s">
        <v>865</v>
      </c>
      <c r="C15" s="48"/>
      <c r="D15" s="236">
        <v>74</v>
      </c>
      <c r="E15" s="237">
        <f>D15/$D$35</f>
        <v>0.45121951219512196</v>
      </c>
      <c r="F15" s="242"/>
      <c r="G15" s="236">
        <v>65</v>
      </c>
      <c r="H15" s="237">
        <f>G15/$G$35</f>
        <v>0.59090909090909094</v>
      </c>
      <c r="I15" s="202"/>
    </row>
    <row r="16" spans="1:9">
      <c r="A16" s="85">
        <f>1+A15</f>
        <v>2</v>
      </c>
      <c r="B16" s="235" t="s">
        <v>866</v>
      </c>
      <c r="C16" s="48"/>
      <c r="D16" s="334">
        <v>26</v>
      </c>
      <c r="E16" s="237">
        <f t="shared" ref="E16:E35" si="0">D16/$D$35</f>
        <v>0.15853658536585366</v>
      </c>
      <c r="F16" s="242"/>
      <c r="G16" s="334">
        <v>5</v>
      </c>
      <c r="H16" s="237">
        <f t="shared" ref="H16:H35" si="1">G16/$G$35</f>
        <v>4.5454545454545456E-2</v>
      </c>
      <c r="I16" s="202"/>
    </row>
    <row r="17" spans="1:9">
      <c r="A17" s="85">
        <f t="shared" ref="A17:A34" si="2">1+A16</f>
        <v>3</v>
      </c>
      <c r="B17" s="235" t="s">
        <v>867</v>
      </c>
      <c r="C17" s="48"/>
      <c r="D17" s="334">
        <v>17</v>
      </c>
      <c r="E17" s="237">
        <f t="shared" si="0"/>
        <v>0.10365853658536585</v>
      </c>
      <c r="F17" s="242"/>
      <c r="G17" s="334">
        <v>9</v>
      </c>
      <c r="H17" s="237">
        <f t="shared" si="1"/>
        <v>8.1818181818181818E-2</v>
      </c>
      <c r="I17" s="202"/>
    </row>
    <row r="18" spans="1:9">
      <c r="A18" s="85">
        <f t="shared" si="2"/>
        <v>4</v>
      </c>
      <c r="B18" s="235" t="s">
        <v>868</v>
      </c>
      <c r="C18" s="48"/>
      <c r="D18" s="334">
        <v>22</v>
      </c>
      <c r="E18" s="237">
        <f t="shared" si="0"/>
        <v>0.13414634146341464</v>
      </c>
      <c r="F18" s="242"/>
      <c r="G18" s="334">
        <v>0</v>
      </c>
      <c r="H18" s="237">
        <f t="shared" si="1"/>
        <v>0</v>
      </c>
      <c r="I18" s="202"/>
    </row>
    <row r="19" spans="1:9">
      <c r="A19" s="85">
        <f t="shared" si="2"/>
        <v>5</v>
      </c>
      <c r="B19" s="235" t="s">
        <v>869</v>
      </c>
      <c r="C19" s="48"/>
      <c r="D19" s="334">
        <v>8</v>
      </c>
      <c r="E19" s="237">
        <f t="shared" si="0"/>
        <v>4.878048780487805E-2</v>
      </c>
      <c r="F19" s="242"/>
      <c r="G19" s="334">
        <v>3</v>
      </c>
      <c r="H19" s="237">
        <f t="shared" si="1"/>
        <v>2.7272727272727271E-2</v>
      </c>
      <c r="I19" s="202"/>
    </row>
    <row r="20" spans="1:9">
      <c r="A20" s="85">
        <f t="shared" si="2"/>
        <v>6</v>
      </c>
      <c r="B20" s="235" t="s">
        <v>870</v>
      </c>
      <c r="C20" s="48"/>
      <c r="D20" s="236">
        <v>5</v>
      </c>
      <c r="E20" s="237">
        <f t="shared" si="0"/>
        <v>3.048780487804878E-2</v>
      </c>
      <c r="F20" s="242"/>
      <c r="G20" s="236">
        <v>3</v>
      </c>
      <c r="H20" s="237">
        <f t="shared" si="1"/>
        <v>2.7272727272727271E-2</v>
      </c>
      <c r="I20" s="202"/>
    </row>
    <row r="21" spans="1:9">
      <c r="A21" s="85">
        <f t="shared" si="2"/>
        <v>7</v>
      </c>
      <c r="B21" s="235" t="s">
        <v>871</v>
      </c>
      <c r="C21" s="48"/>
      <c r="D21" s="236">
        <v>0</v>
      </c>
      <c r="E21" s="237">
        <f t="shared" si="0"/>
        <v>0</v>
      </c>
      <c r="F21" s="242"/>
      <c r="G21" s="236">
        <v>7</v>
      </c>
      <c r="H21" s="237">
        <f t="shared" si="1"/>
        <v>6.363636363636363E-2</v>
      </c>
      <c r="I21" s="202"/>
    </row>
    <row r="22" spans="1:9">
      <c r="A22" s="85">
        <f t="shared" si="2"/>
        <v>8</v>
      </c>
      <c r="B22" s="235" t="s">
        <v>872</v>
      </c>
      <c r="C22" s="48"/>
      <c r="D22" s="236">
        <v>3</v>
      </c>
      <c r="E22" s="237">
        <f t="shared" si="0"/>
        <v>1.8292682926829267E-2</v>
      </c>
      <c r="F22" s="242"/>
      <c r="G22" s="236">
        <v>4</v>
      </c>
      <c r="H22" s="237">
        <f t="shared" si="1"/>
        <v>3.6363636363636362E-2</v>
      </c>
      <c r="I22" s="202"/>
    </row>
    <row r="23" spans="1:9">
      <c r="A23" s="85">
        <f t="shared" si="2"/>
        <v>9</v>
      </c>
      <c r="B23" s="235" t="s">
        <v>873</v>
      </c>
      <c r="C23" s="48"/>
      <c r="D23" s="236">
        <v>0</v>
      </c>
      <c r="E23" s="237">
        <f t="shared" si="0"/>
        <v>0</v>
      </c>
      <c r="F23" s="242"/>
      <c r="G23" s="236">
        <v>3</v>
      </c>
      <c r="H23" s="237">
        <f t="shared" si="1"/>
        <v>2.7272727272727271E-2</v>
      </c>
      <c r="I23" s="202"/>
    </row>
    <row r="24" spans="1:9">
      <c r="A24" s="85">
        <f t="shared" si="2"/>
        <v>10</v>
      </c>
      <c r="B24" s="235" t="s">
        <v>874</v>
      </c>
      <c r="C24" s="48"/>
      <c r="D24" s="236">
        <v>0</v>
      </c>
      <c r="E24" s="237">
        <f t="shared" si="0"/>
        <v>0</v>
      </c>
      <c r="F24" s="242"/>
      <c r="G24" s="236">
        <v>3</v>
      </c>
      <c r="H24" s="237">
        <f t="shared" si="1"/>
        <v>2.7272727272727271E-2</v>
      </c>
      <c r="I24" s="202"/>
    </row>
    <row r="25" spans="1:9">
      <c r="A25" s="85">
        <f t="shared" si="2"/>
        <v>11</v>
      </c>
      <c r="B25" s="235" t="s">
        <v>875</v>
      </c>
      <c r="C25" s="48"/>
      <c r="D25" s="236">
        <v>3</v>
      </c>
      <c r="E25" s="237">
        <f t="shared" si="0"/>
        <v>1.8292682926829267E-2</v>
      </c>
      <c r="F25" s="242"/>
      <c r="G25" s="236">
        <v>0</v>
      </c>
      <c r="H25" s="237">
        <f t="shared" si="1"/>
        <v>0</v>
      </c>
      <c r="I25" s="202"/>
    </row>
    <row r="26" spans="1:9">
      <c r="A26" s="85">
        <f t="shared" si="2"/>
        <v>12</v>
      </c>
      <c r="B26" s="235" t="s">
        <v>876</v>
      </c>
      <c r="C26" s="48"/>
      <c r="D26" s="236">
        <v>0</v>
      </c>
      <c r="E26" s="237">
        <f t="shared" si="0"/>
        <v>0</v>
      </c>
      <c r="F26" s="242"/>
      <c r="G26" s="236">
        <v>2</v>
      </c>
      <c r="H26" s="237">
        <f t="shared" si="1"/>
        <v>1.8181818181818181E-2</v>
      </c>
      <c r="I26" s="202"/>
    </row>
    <row r="27" spans="1:9">
      <c r="A27" s="85">
        <f t="shared" si="2"/>
        <v>13</v>
      </c>
      <c r="B27" s="235" t="s">
        <v>877</v>
      </c>
      <c r="C27" s="48"/>
      <c r="D27" s="236">
        <v>0</v>
      </c>
      <c r="E27" s="237">
        <f t="shared" si="0"/>
        <v>0</v>
      </c>
      <c r="F27" s="242"/>
      <c r="G27" s="236">
        <v>2</v>
      </c>
      <c r="H27" s="237">
        <f t="shared" si="1"/>
        <v>1.8181818181818181E-2</v>
      </c>
      <c r="I27" s="202"/>
    </row>
    <row r="28" spans="1:9">
      <c r="A28" s="85">
        <f t="shared" si="2"/>
        <v>14</v>
      </c>
      <c r="B28" s="235" t="s">
        <v>878</v>
      </c>
      <c r="C28" s="48"/>
      <c r="D28" s="236">
        <v>2</v>
      </c>
      <c r="E28" s="237">
        <f t="shared" si="0"/>
        <v>1.2195121951219513E-2</v>
      </c>
      <c r="F28" s="242"/>
      <c r="G28" s="236">
        <v>0</v>
      </c>
      <c r="H28" s="237">
        <f t="shared" si="1"/>
        <v>0</v>
      </c>
      <c r="I28" s="202"/>
    </row>
    <row r="29" spans="1:9">
      <c r="A29" s="85">
        <f t="shared" si="2"/>
        <v>15</v>
      </c>
      <c r="B29" s="235" t="s">
        <v>879</v>
      </c>
      <c r="C29" s="48"/>
      <c r="D29" s="236">
        <v>2</v>
      </c>
      <c r="E29" s="237">
        <f t="shared" si="0"/>
        <v>1.2195121951219513E-2</v>
      </c>
      <c r="F29" s="242"/>
      <c r="G29" s="236">
        <v>0</v>
      </c>
      <c r="H29" s="237">
        <f t="shared" si="1"/>
        <v>0</v>
      </c>
      <c r="I29" s="202"/>
    </row>
    <row r="30" spans="1:9">
      <c r="A30" s="85">
        <f t="shared" si="2"/>
        <v>16</v>
      </c>
      <c r="B30" s="235" t="s">
        <v>880</v>
      </c>
      <c r="C30" s="48"/>
      <c r="D30" s="236">
        <v>2</v>
      </c>
      <c r="E30" s="237">
        <f t="shared" si="0"/>
        <v>1.2195121951219513E-2</v>
      </c>
      <c r="F30" s="242"/>
      <c r="G30" s="236">
        <v>0</v>
      </c>
      <c r="H30" s="237">
        <f t="shared" si="1"/>
        <v>0</v>
      </c>
      <c r="I30" s="202"/>
    </row>
    <row r="31" spans="1:9">
      <c r="A31" s="85">
        <f t="shared" si="2"/>
        <v>17</v>
      </c>
      <c r="B31" s="235" t="s">
        <v>881</v>
      </c>
      <c r="C31" s="48"/>
      <c r="D31" s="236">
        <v>0</v>
      </c>
      <c r="E31" s="237">
        <f t="shared" si="0"/>
        <v>0</v>
      </c>
      <c r="F31" s="242"/>
      <c r="G31" s="236">
        <v>1</v>
      </c>
      <c r="H31" s="237">
        <f t="shared" si="1"/>
        <v>9.0909090909090905E-3</v>
      </c>
      <c r="I31" s="202"/>
    </row>
    <row r="32" spans="1:9">
      <c r="A32" s="85">
        <f t="shared" si="2"/>
        <v>18</v>
      </c>
      <c r="B32" s="235" t="s">
        <v>882</v>
      </c>
      <c r="C32" s="48"/>
      <c r="D32" s="236">
        <v>0</v>
      </c>
      <c r="E32" s="237">
        <f t="shared" si="0"/>
        <v>0</v>
      </c>
      <c r="F32" s="242"/>
      <c r="G32" s="236">
        <v>1</v>
      </c>
      <c r="H32" s="237">
        <f t="shared" si="1"/>
        <v>9.0909090909090905E-3</v>
      </c>
      <c r="I32" s="202"/>
    </row>
    <row r="33" spans="1:9">
      <c r="A33" s="85">
        <f t="shared" si="2"/>
        <v>19</v>
      </c>
      <c r="B33" s="235" t="s">
        <v>883</v>
      </c>
      <c r="C33" s="48"/>
      <c r="D33" s="236">
        <v>0</v>
      </c>
      <c r="E33" s="237">
        <f t="shared" si="0"/>
        <v>0</v>
      </c>
      <c r="F33" s="242"/>
      <c r="G33" s="236">
        <v>1</v>
      </c>
      <c r="H33" s="237">
        <f t="shared" si="1"/>
        <v>9.0909090909090905E-3</v>
      </c>
      <c r="I33" s="202"/>
    </row>
    <row r="34" spans="1:9">
      <c r="A34" s="85">
        <f t="shared" si="2"/>
        <v>20</v>
      </c>
      <c r="B34" s="233" t="s">
        <v>884</v>
      </c>
      <c r="C34" s="48"/>
      <c r="D34" s="236">
        <v>0</v>
      </c>
      <c r="E34" s="237">
        <f t="shared" si="0"/>
        <v>0</v>
      </c>
      <c r="F34" s="242"/>
      <c r="G34" s="236">
        <v>1</v>
      </c>
      <c r="H34" s="237">
        <f t="shared" si="1"/>
        <v>9.0909090909090905E-3</v>
      </c>
      <c r="I34" s="202"/>
    </row>
    <row r="35" spans="1:9">
      <c r="A35" s="85"/>
      <c r="B35" s="65" t="s">
        <v>195</v>
      </c>
      <c r="C35" s="101"/>
      <c r="D35" s="160">
        <f>SUM(D15:D34)</f>
        <v>164</v>
      </c>
      <c r="E35" s="237">
        <f t="shared" si="0"/>
        <v>1</v>
      </c>
      <c r="F35" s="156"/>
      <c r="G35" s="126">
        <f>SUM(G15:G34)</f>
        <v>110</v>
      </c>
      <c r="H35" s="237">
        <f t="shared" si="1"/>
        <v>1</v>
      </c>
      <c r="I35" s="202"/>
    </row>
    <row r="36" spans="1:9">
      <c r="A36" s="85"/>
      <c r="C36" s="93"/>
      <c r="D36" s="202"/>
      <c r="E36" s="171"/>
      <c r="F36" s="27"/>
      <c r="G36" s="241"/>
      <c r="H36" s="171"/>
      <c r="I36" s="202"/>
    </row>
    <row r="37" spans="1:9">
      <c r="B37" s="178" t="s">
        <v>570</v>
      </c>
      <c r="C37" s="93"/>
      <c r="D37" s="156">
        <f>D35+G35</f>
        <v>274</v>
      </c>
      <c r="E37" s="159"/>
    </row>
    <row r="38" spans="1:9">
      <c r="B38" s="178"/>
      <c r="C38" s="93"/>
      <c r="D38" s="156"/>
      <c r="E38" s="159"/>
    </row>
    <row r="39" spans="1:9" s="85" customFormat="1" ht="15.75" thickBot="1">
      <c r="A39" s="1"/>
      <c r="B39" s="1"/>
      <c r="C39" s="1"/>
      <c r="D39" s="1"/>
      <c r="I39" s="1"/>
    </row>
    <row r="40" spans="1:9" s="85" customFormat="1" ht="15.75" thickBot="1">
      <c r="A40" s="1"/>
      <c r="B40" s="1"/>
      <c r="C40" s="1"/>
      <c r="D40" s="1"/>
      <c r="G40" s="226" t="s">
        <v>429</v>
      </c>
      <c r="I40" s="1"/>
    </row>
  </sheetData>
  <sheetProtection password="CF0E" sheet="1" objects="1" scenarios="1"/>
  <mergeCells count="8">
    <mergeCell ref="B3:H6"/>
    <mergeCell ref="B9:H9"/>
    <mergeCell ref="B10:H10"/>
    <mergeCell ref="B12:B14"/>
    <mergeCell ref="D12:E12"/>
    <mergeCell ref="G12:H12"/>
    <mergeCell ref="D14:E14"/>
    <mergeCell ref="G14:H14"/>
  </mergeCells>
  <hyperlinks>
    <hyperlink ref="G4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3:L219"/>
  <sheetViews>
    <sheetView workbookViewId="0">
      <selection activeCell="B26" sqref="B26"/>
    </sheetView>
  </sheetViews>
  <sheetFormatPr baseColWidth="10" defaultRowHeight="15"/>
  <cols>
    <col min="1" max="1" width="6.28515625" style="166" customWidth="1"/>
    <col min="2" max="2" width="49.7109375" style="1" customWidth="1"/>
    <col min="3" max="3" width="3.7109375" style="1" customWidth="1"/>
    <col min="4" max="4" width="20.7109375" style="85" customWidth="1"/>
    <col min="5" max="5" width="4.140625" style="85" customWidth="1"/>
    <col min="6" max="6" width="20.7109375" style="85" customWidth="1"/>
    <col min="7" max="7" width="5" style="85" customWidth="1"/>
    <col min="8" max="8" width="18.42578125" style="85" customWidth="1"/>
    <col min="9" max="9" width="4.28515625" style="85" customWidth="1"/>
    <col min="10" max="10" width="14" style="85" customWidth="1"/>
    <col min="11" max="16384" width="11.42578125" style="1"/>
  </cols>
  <sheetData>
    <row r="3" spans="1:12">
      <c r="B3" s="376" t="s">
        <v>795</v>
      </c>
      <c r="C3" s="376"/>
      <c r="D3" s="486"/>
      <c r="E3" s="486"/>
      <c r="F3" s="486"/>
      <c r="G3" s="486"/>
      <c r="H3" s="486"/>
      <c r="I3" s="486"/>
      <c r="J3" s="486"/>
      <c r="K3" s="486"/>
      <c r="L3" s="486"/>
    </row>
    <row r="4" spans="1:12"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1:12"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</row>
    <row r="6" spans="1:12"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</row>
    <row r="7" spans="1:12"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</row>
    <row r="8" spans="1:12" ht="15.75" thickBot="1"/>
    <row r="9" spans="1:12">
      <c r="B9" s="377" t="s">
        <v>953</v>
      </c>
      <c r="C9" s="378"/>
      <c r="D9" s="378"/>
      <c r="E9" s="378"/>
      <c r="F9" s="378"/>
      <c r="G9" s="378"/>
      <c r="H9" s="378"/>
      <c r="I9" s="378"/>
      <c r="J9" s="379"/>
    </row>
    <row r="10" spans="1:12" ht="15.75" thickBot="1">
      <c r="B10" s="380" t="s">
        <v>571</v>
      </c>
      <c r="C10" s="458"/>
      <c r="D10" s="458"/>
      <c r="E10" s="458"/>
      <c r="F10" s="458"/>
      <c r="G10" s="458"/>
      <c r="H10" s="458"/>
      <c r="I10" s="458"/>
      <c r="J10" s="462"/>
    </row>
    <row r="11" spans="1:12" ht="15" customHeight="1"/>
    <row r="12" spans="1:12" ht="15" customHeight="1" thickBot="1"/>
    <row r="13" spans="1:12" ht="15" customHeight="1" thickBot="1">
      <c r="D13" s="157" t="s">
        <v>324</v>
      </c>
      <c r="F13" s="157" t="s">
        <v>325</v>
      </c>
      <c r="G13" s="156"/>
    </row>
    <row r="14" spans="1:12" ht="15" customHeight="1">
      <c r="B14" s="163" t="s">
        <v>192</v>
      </c>
      <c r="G14" s="159"/>
      <c r="I14" s="159"/>
    </row>
    <row r="15" spans="1:12" ht="30">
      <c r="B15" s="263"/>
      <c r="C15" s="68"/>
      <c r="D15" s="214" t="s">
        <v>797</v>
      </c>
      <c r="E15" s="154"/>
      <c r="F15" s="214" t="s">
        <v>797</v>
      </c>
      <c r="G15" s="154"/>
      <c r="H15" s="259" t="s">
        <v>572</v>
      </c>
      <c r="I15" s="155"/>
      <c r="J15" s="214" t="s">
        <v>734</v>
      </c>
    </row>
    <row r="16" spans="1:12" ht="15.75" customHeight="1">
      <c r="A16" s="166">
        <v>1</v>
      </c>
      <c r="B16" s="268" t="s">
        <v>573</v>
      </c>
      <c r="C16" s="257"/>
      <c r="D16" s="255">
        <v>6508243</v>
      </c>
      <c r="E16" s="253"/>
      <c r="F16" s="255">
        <v>6508243</v>
      </c>
      <c r="G16" s="253"/>
      <c r="H16" s="260">
        <f>F16-D16</f>
        <v>0</v>
      </c>
      <c r="I16" s="262"/>
      <c r="J16" s="261">
        <f>((F16-D16)/D16)*100</f>
        <v>0</v>
      </c>
    </row>
    <row r="17" spans="1:10">
      <c r="A17" s="166">
        <f>A16+1</f>
        <v>2</v>
      </c>
      <c r="B17" s="268" t="s">
        <v>574</v>
      </c>
      <c r="C17" s="257"/>
      <c r="D17" s="255">
        <v>4769540</v>
      </c>
      <c r="E17" s="253"/>
      <c r="F17" s="255">
        <v>4899685</v>
      </c>
      <c r="G17" s="253"/>
      <c r="H17" s="260">
        <f t="shared" ref="H17:H80" si="0">F17-D17</f>
        <v>130145</v>
      </c>
      <c r="I17" s="262"/>
      <c r="J17" s="261">
        <f t="shared" ref="J17:J80" si="1">((F17-D17)/D17)*100</f>
        <v>2.7286698507612894</v>
      </c>
    </row>
    <row r="18" spans="1:10">
      <c r="A18" s="166">
        <f t="shared" ref="A18:A81" si="2">A17+1</f>
        <v>3</v>
      </c>
      <c r="B18" s="268" t="s">
        <v>575</v>
      </c>
      <c r="C18" s="257"/>
      <c r="D18" s="255">
        <v>4725111</v>
      </c>
      <c r="E18" s="253"/>
      <c r="F18" s="255">
        <v>4793544</v>
      </c>
      <c r="G18" s="253"/>
      <c r="H18" s="260">
        <f t="shared" si="0"/>
        <v>68433</v>
      </c>
      <c r="I18" s="262"/>
      <c r="J18" s="261">
        <f t="shared" si="1"/>
        <v>1.4482834371510003</v>
      </c>
    </row>
    <row r="19" spans="1:10">
      <c r="A19" s="166">
        <f t="shared" si="2"/>
        <v>4</v>
      </c>
      <c r="B19" s="268" t="s">
        <v>576</v>
      </c>
      <c r="C19" s="257"/>
      <c r="D19" s="255">
        <v>4549080</v>
      </c>
      <c r="E19" s="253"/>
      <c r="F19" s="255" t="s">
        <v>577</v>
      </c>
      <c r="G19" s="253"/>
      <c r="H19" s="260"/>
      <c r="I19" s="262"/>
      <c r="J19" s="261"/>
    </row>
    <row r="20" spans="1:10">
      <c r="A20" s="166">
        <f t="shared" si="2"/>
        <v>5</v>
      </c>
      <c r="B20" s="268" t="s">
        <v>256</v>
      </c>
      <c r="C20" s="257"/>
      <c r="D20" s="255">
        <v>4375944</v>
      </c>
      <c r="E20" s="253"/>
      <c r="F20" s="255">
        <v>4325568</v>
      </c>
      <c r="G20" s="253"/>
      <c r="H20" s="260">
        <f t="shared" si="0"/>
        <v>-50376</v>
      </c>
      <c r="I20" s="262"/>
      <c r="J20" s="261">
        <f t="shared" si="1"/>
        <v>-1.1512030318486708</v>
      </c>
    </row>
    <row r="21" spans="1:10">
      <c r="A21" s="166">
        <f t="shared" si="2"/>
        <v>6</v>
      </c>
      <c r="B21" s="268" t="s">
        <v>578</v>
      </c>
      <c r="C21" s="257"/>
      <c r="D21" s="255">
        <v>4328903</v>
      </c>
      <c r="E21" s="253"/>
      <c r="F21" s="255" t="s">
        <v>577</v>
      </c>
      <c r="G21" s="253"/>
      <c r="H21" s="260"/>
      <c r="I21" s="262"/>
      <c r="J21" s="261"/>
    </row>
    <row r="22" spans="1:10">
      <c r="A22" s="166">
        <f t="shared" si="2"/>
        <v>7</v>
      </c>
      <c r="B22" s="268" t="s">
        <v>250</v>
      </c>
      <c r="C22" s="257"/>
      <c r="D22" s="255">
        <v>4267266</v>
      </c>
      <c r="E22" s="253"/>
      <c r="F22" s="255">
        <v>4323663</v>
      </c>
      <c r="G22" s="253"/>
      <c r="H22" s="260">
        <f t="shared" si="0"/>
        <v>56397</v>
      </c>
      <c r="I22" s="262"/>
      <c r="J22" s="261">
        <f t="shared" si="1"/>
        <v>1.3216190413252888</v>
      </c>
    </row>
    <row r="23" spans="1:10">
      <c r="A23" s="166">
        <f t="shared" si="2"/>
        <v>8</v>
      </c>
      <c r="B23" s="268" t="s">
        <v>579</v>
      </c>
      <c r="C23" s="257"/>
      <c r="D23" s="255">
        <v>4177245</v>
      </c>
      <c r="E23" s="253"/>
      <c r="F23" s="255">
        <v>4202274</v>
      </c>
      <c r="G23" s="253"/>
      <c r="H23" s="260">
        <f t="shared" si="0"/>
        <v>25029</v>
      </c>
      <c r="I23" s="262"/>
      <c r="J23" s="261">
        <f t="shared" si="1"/>
        <v>0.59917481497972946</v>
      </c>
    </row>
    <row r="24" spans="1:10">
      <c r="A24" s="166">
        <f t="shared" si="2"/>
        <v>9</v>
      </c>
      <c r="B24" s="268" t="s">
        <v>268</v>
      </c>
      <c r="C24" s="257"/>
      <c r="D24" s="255">
        <v>4120719</v>
      </c>
      <c r="E24" s="253"/>
      <c r="F24" s="255">
        <v>4176968</v>
      </c>
      <c r="G24" s="253"/>
      <c r="H24" s="260">
        <f t="shared" si="0"/>
        <v>56249</v>
      </c>
      <c r="I24" s="262"/>
      <c r="J24" s="261">
        <f t="shared" si="1"/>
        <v>1.3650287728913328</v>
      </c>
    </row>
    <row r="25" spans="1:10">
      <c r="A25" s="166">
        <f t="shared" si="2"/>
        <v>10</v>
      </c>
      <c r="B25" s="268" t="s">
        <v>580</v>
      </c>
      <c r="C25" s="257"/>
      <c r="D25" s="255">
        <v>4120410</v>
      </c>
      <c r="E25" s="253"/>
      <c r="F25" s="255">
        <v>4125665</v>
      </c>
      <c r="G25" s="253"/>
      <c r="H25" s="260">
        <f t="shared" si="0"/>
        <v>5255</v>
      </c>
      <c r="I25" s="262"/>
      <c r="J25" s="261">
        <f t="shared" si="1"/>
        <v>0.1275358520147267</v>
      </c>
    </row>
    <row r="26" spans="1:10">
      <c r="A26" s="166">
        <f t="shared" si="2"/>
        <v>11</v>
      </c>
      <c r="B26" s="268" t="s">
        <v>581</v>
      </c>
      <c r="C26" s="257"/>
      <c r="D26" s="255">
        <v>4013277</v>
      </c>
      <c r="E26" s="253"/>
      <c r="F26" s="255">
        <v>4058192</v>
      </c>
      <c r="G26" s="253"/>
      <c r="H26" s="260">
        <f t="shared" si="0"/>
        <v>44915</v>
      </c>
      <c r="I26" s="262"/>
      <c r="J26" s="261">
        <f t="shared" si="1"/>
        <v>1.1191602274151522</v>
      </c>
    </row>
    <row r="27" spans="1:10">
      <c r="A27" s="166">
        <f t="shared" si="2"/>
        <v>12</v>
      </c>
      <c r="B27" s="268" t="s">
        <v>582</v>
      </c>
      <c r="C27" s="257"/>
      <c r="D27" s="255">
        <v>3959512</v>
      </c>
      <c r="E27" s="253"/>
      <c r="F27" s="255" t="s">
        <v>577</v>
      </c>
      <c r="G27" s="253"/>
      <c r="H27" s="260"/>
      <c r="I27" s="262"/>
      <c r="J27" s="261"/>
    </row>
    <row r="28" spans="1:10">
      <c r="A28" s="166">
        <f t="shared" si="2"/>
        <v>13</v>
      </c>
      <c r="B28" s="268" t="s">
        <v>283</v>
      </c>
      <c r="C28" s="257"/>
      <c r="D28" s="255">
        <v>3886811</v>
      </c>
      <c r="E28" s="253"/>
      <c r="F28" s="255">
        <v>3901318</v>
      </c>
      <c r="G28" s="253"/>
      <c r="H28" s="260">
        <f t="shared" si="0"/>
        <v>14507</v>
      </c>
      <c r="I28" s="262"/>
      <c r="J28" s="261">
        <f t="shared" si="1"/>
        <v>0.37323656848763681</v>
      </c>
    </row>
    <row r="29" spans="1:10">
      <c r="A29" s="166">
        <f t="shared" si="2"/>
        <v>14</v>
      </c>
      <c r="B29" s="268" t="s">
        <v>240</v>
      </c>
      <c r="C29" s="257"/>
      <c r="D29" s="255">
        <v>3760624</v>
      </c>
      <c r="E29" s="253"/>
      <c r="F29" s="255">
        <v>3679289</v>
      </c>
      <c r="G29" s="253"/>
      <c r="H29" s="260">
        <f t="shared" si="0"/>
        <v>-81335</v>
      </c>
      <c r="I29" s="262"/>
      <c r="J29" s="261">
        <f t="shared" si="1"/>
        <v>-2.1628059598619807</v>
      </c>
    </row>
    <row r="30" spans="1:10">
      <c r="A30" s="166">
        <f t="shared" si="2"/>
        <v>15</v>
      </c>
      <c r="B30" s="268" t="s">
        <v>583</v>
      </c>
      <c r="C30" s="257"/>
      <c r="D30" s="255">
        <v>3765856</v>
      </c>
      <c r="E30" s="253"/>
      <c r="F30" s="255">
        <v>3645949</v>
      </c>
      <c r="G30" s="253"/>
      <c r="H30" s="260">
        <f t="shared" si="0"/>
        <v>-119907</v>
      </c>
      <c r="I30" s="262"/>
      <c r="J30" s="261">
        <f t="shared" si="1"/>
        <v>-3.1840569580993008</v>
      </c>
    </row>
    <row r="31" spans="1:10">
      <c r="A31" s="166">
        <f t="shared" si="2"/>
        <v>16</v>
      </c>
      <c r="B31" s="268" t="s">
        <v>284</v>
      </c>
      <c r="C31" s="257"/>
      <c r="D31" s="255">
        <v>3381453</v>
      </c>
      <c r="E31" s="253"/>
      <c r="F31" s="255">
        <v>3630564</v>
      </c>
      <c r="G31" s="253"/>
      <c r="H31" s="260">
        <f t="shared" si="0"/>
        <v>249111</v>
      </c>
      <c r="I31" s="262"/>
      <c r="J31" s="261">
        <f t="shared" si="1"/>
        <v>7.3669809989965849</v>
      </c>
    </row>
    <row r="32" spans="1:10">
      <c r="A32" s="166">
        <f t="shared" si="2"/>
        <v>17</v>
      </c>
      <c r="B32" s="268" t="s">
        <v>584</v>
      </c>
      <c r="C32" s="257"/>
      <c r="D32" s="255">
        <v>3440548</v>
      </c>
      <c r="E32" s="253"/>
      <c r="F32" s="255">
        <v>3446595</v>
      </c>
      <c r="G32" s="253"/>
      <c r="H32" s="260">
        <f t="shared" si="0"/>
        <v>6047</v>
      </c>
      <c r="I32" s="262"/>
      <c r="J32" s="261">
        <f t="shared" si="1"/>
        <v>0.1757568852403745</v>
      </c>
    </row>
    <row r="33" spans="1:10">
      <c r="A33" s="166">
        <f t="shared" si="2"/>
        <v>18</v>
      </c>
      <c r="B33" s="268" t="s">
        <v>585</v>
      </c>
      <c r="C33" s="257"/>
      <c r="D33" s="255">
        <v>3770267</v>
      </c>
      <c r="E33" s="253"/>
      <c r="F33" s="255">
        <v>3364295</v>
      </c>
      <c r="G33" s="253"/>
      <c r="H33" s="260">
        <f t="shared" si="0"/>
        <v>-405972</v>
      </c>
      <c r="I33" s="262"/>
      <c r="J33" s="261">
        <f t="shared" si="1"/>
        <v>-10.767725468779798</v>
      </c>
    </row>
    <row r="34" spans="1:10">
      <c r="A34" s="166">
        <f t="shared" si="2"/>
        <v>19</v>
      </c>
      <c r="B34" s="268" t="s">
        <v>586</v>
      </c>
      <c r="C34" s="257"/>
      <c r="D34" s="255">
        <v>3279940</v>
      </c>
      <c r="E34" s="253"/>
      <c r="F34" s="255">
        <v>3305119</v>
      </c>
      <c r="G34" s="253"/>
      <c r="H34" s="260">
        <f t="shared" si="0"/>
        <v>25179</v>
      </c>
      <c r="I34" s="262"/>
      <c r="J34" s="261">
        <f t="shared" si="1"/>
        <v>0.76766648170393359</v>
      </c>
    </row>
    <row r="35" spans="1:10">
      <c r="A35" s="166">
        <f t="shared" si="2"/>
        <v>20</v>
      </c>
      <c r="B35" s="268" t="s">
        <v>587</v>
      </c>
      <c r="C35" s="257"/>
      <c r="D35" s="255">
        <v>3237401</v>
      </c>
      <c r="E35" s="253"/>
      <c r="F35" s="255">
        <v>3254997</v>
      </c>
      <c r="G35" s="253"/>
      <c r="H35" s="260">
        <f t="shared" si="0"/>
        <v>17596</v>
      </c>
      <c r="I35" s="262"/>
      <c r="J35" s="261">
        <f>((F35-D35)/D35)*100</f>
        <v>0.54352241195946993</v>
      </c>
    </row>
    <row r="36" spans="1:10">
      <c r="A36" s="166">
        <f t="shared" si="2"/>
        <v>21</v>
      </c>
      <c r="B36" s="268" t="s">
        <v>588</v>
      </c>
      <c r="C36" s="257"/>
      <c r="D36" s="255">
        <v>3421515</v>
      </c>
      <c r="E36" s="253"/>
      <c r="F36" s="255">
        <v>3212032</v>
      </c>
      <c r="G36" s="253"/>
      <c r="H36" s="260">
        <f t="shared" si="0"/>
        <v>-209483</v>
      </c>
      <c r="I36" s="262"/>
      <c r="J36" s="261">
        <f t="shared" si="1"/>
        <v>-6.1225217484067729</v>
      </c>
    </row>
    <row r="37" spans="1:10">
      <c r="A37" s="166">
        <f t="shared" si="2"/>
        <v>22</v>
      </c>
      <c r="B37" s="268" t="s">
        <v>281</v>
      </c>
      <c r="C37" s="257"/>
      <c r="D37" s="255">
        <v>3220736</v>
      </c>
      <c r="E37" s="253"/>
      <c r="F37" s="255">
        <v>3204457</v>
      </c>
      <c r="G37" s="253"/>
      <c r="H37" s="260">
        <f t="shared" si="0"/>
        <v>-16279</v>
      </c>
      <c r="I37" s="262"/>
      <c r="J37" s="261">
        <f t="shared" si="1"/>
        <v>-0.50544347627374608</v>
      </c>
    </row>
    <row r="38" spans="1:10">
      <c r="A38" s="166">
        <f t="shared" si="2"/>
        <v>23</v>
      </c>
      <c r="B38" s="268" t="s">
        <v>589</v>
      </c>
      <c r="C38" s="257"/>
      <c r="D38" s="255">
        <v>3251486</v>
      </c>
      <c r="E38" s="253"/>
      <c r="F38" s="255">
        <v>3143385</v>
      </c>
      <c r="G38" s="253"/>
      <c r="H38" s="260">
        <f t="shared" si="0"/>
        <v>-108101</v>
      </c>
      <c r="I38" s="262"/>
      <c r="J38" s="261">
        <f t="shared" si="1"/>
        <v>-3.3246644764885964</v>
      </c>
    </row>
    <row r="39" spans="1:10">
      <c r="A39" s="166">
        <f t="shared" si="2"/>
        <v>24</v>
      </c>
      <c r="B39" s="268" t="s">
        <v>590</v>
      </c>
      <c r="C39" s="257"/>
      <c r="D39" s="255">
        <v>2975017</v>
      </c>
      <c r="E39" s="253"/>
      <c r="F39" s="255">
        <v>3141256</v>
      </c>
      <c r="G39" s="253"/>
      <c r="H39" s="260">
        <f t="shared" si="0"/>
        <v>166239</v>
      </c>
      <c r="I39" s="262"/>
      <c r="J39" s="261">
        <f t="shared" si="1"/>
        <v>5.5878336157406832</v>
      </c>
    </row>
    <row r="40" spans="1:10">
      <c r="A40" s="166">
        <f t="shared" si="2"/>
        <v>25</v>
      </c>
      <c r="B40" s="268" t="s">
        <v>591</v>
      </c>
      <c r="C40" s="257"/>
      <c r="D40" s="255">
        <v>2993593</v>
      </c>
      <c r="E40" s="253"/>
      <c r="F40" s="255">
        <v>3119123</v>
      </c>
      <c r="G40" s="253"/>
      <c r="H40" s="260">
        <f t="shared" si="0"/>
        <v>125530</v>
      </c>
      <c r="I40" s="262"/>
      <c r="J40" s="261">
        <f t="shared" si="1"/>
        <v>4.1932888004481566</v>
      </c>
    </row>
    <row r="41" spans="1:10">
      <c r="A41" s="166">
        <f t="shared" si="2"/>
        <v>26</v>
      </c>
      <c r="B41" s="268" t="s">
        <v>592</v>
      </c>
      <c r="C41" s="257"/>
      <c r="D41" s="255">
        <v>3055783</v>
      </c>
      <c r="E41" s="253"/>
      <c r="F41" s="255">
        <v>3108460</v>
      </c>
      <c r="G41" s="253"/>
      <c r="H41" s="260">
        <f t="shared" si="0"/>
        <v>52677</v>
      </c>
      <c r="I41" s="262"/>
      <c r="J41" s="261">
        <f t="shared" si="1"/>
        <v>1.7238462286098193</v>
      </c>
    </row>
    <row r="42" spans="1:10">
      <c r="A42" s="166">
        <f t="shared" si="2"/>
        <v>27</v>
      </c>
      <c r="B42" s="268" t="s">
        <v>593</v>
      </c>
      <c r="C42" s="257"/>
      <c r="D42" s="255">
        <v>3009178</v>
      </c>
      <c r="E42" s="253"/>
      <c r="F42" s="255">
        <v>3058258</v>
      </c>
      <c r="G42" s="253"/>
      <c r="H42" s="260">
        <f t="shared" si="0"/>
        <v>49080</v>
      </c>
      <c r="I42" s="262"/>
      <c r="J42" s="261">
        <f t="shared" si="1"/>
        <v>1.6310101961399426</v>
      </c>
    </row>
    <row r="43" spans="1:10">
      <c r="A43" s="166">
        <f t="shared" si="2"/>
        <v>28</v>
      </c>
      <c r="B43" s="268" t="s">
        <v>148</v>
      </c>
      <c r="C43" s="257"/>
      <c r="D43" s="255">
        <v>2979722</v>
      </c>
      <c r="E43" s="253"/>
      <c r="F43" s="255">
        <v>2972565</v>
      </c>
      <c r="G43" s="253"/>
      <c r="H43" s="260">
        <f t="shared" si="0"/>
        <v>-7157</v>
      </c>
      <c r="I43" s="262"/>
      <c r="J43" s="261">
        <f t="shared" si="1"/>
        <v>-0.24019019223941027</v>
      </c>
    </row>
    <row r="44" spans="1:10">
      <c r="A44" s="166">
        <f t="shared" si="2"/>
        <v>29</v>
      </c>
      <c r="B44" s="268" t="s">
        <v>594</v>
      </c>
      <c r="C44" s="257"/>
      <c r="D44" s="255">
        <v>2868252</v>
      </c>
      <c r="E44" s="253"/>
      <c r="F44" s="255">
        <v>2907268</v>
      </c>
      <c r="G44" s="253"/>
      <c r="H44" s="260">
        <f t="shared" si="0"/>
        <v>39016</v>
      </c>
      <c r="I44" s="262"/>
      <c r="J44" s="261">
        <f t="shared" si="1"/>
        <v>1.3602709943198854</v>
      </c>
    </row>
    <row r="45" spans="1:10">
      <c r="A45" s="166">
        <f t="shared" si="2"/>
        <v>30</v>
      </c>
      <c r="B45" s="268" t="s">
        <v>595</v>
      </c>
      <c r="C45" s="257"/>
      <c r="D45" s="255">
        <v>2874791</v>
      </c>
      <c r="E45" s="253"/>
      <c r="F45" s="255">
        <v>2891986</v>
      </c>
      <c r="G45" s="253"/>
      <c r="H45" s="260">
        <f t="shared" si="0"/>
        <v>17195</v>
      </c>
      <c r="I45" s="262"/>
      <c r="J45" s="261">
        <f t="shared" si="1"/>
        <v>0.59813043800401489</v>
      </c>
    </row>
    <row r="46" spans="1:10">
      <c r="A46" s="166">
        <f t="shared" si="2"/>
        <v>31</v>
      </c>
      <c r="B46" s="268" t="s">
        <v>596</v>
      </c>
      <c r="C46" s="257"/>
      <c r="D46" s="255">
        <v>2777252</v>
      </c>
      <c r="E46" s="253"/>
      <c r="F46" s="255">
        <v>2862038</v>
      </c>
      <c r="G46" s="253"/>
      <c r="H46" s="260">
        <f t="shared" si="0"/>
        <v>84786</v>
      </c>
      <c r="I46" s="262"/>
      <c r="J46" s="261">
        <f t="shared" si="1"/>
        <v>3.0528738479619424</v>
      </c>
    </row>
    <row r="47" spans="1:10">
      <c r="A47" s="166">
        <f t="shared" si="2"/>
        <v>32</v>
      </c>
      <c r="B47" s="268" t="s">
        <v>597</v>
      </c>
      <c r="C47" s="257"/>
      <c r="D47" s="255">
        <v>3806922</v>
      </c>
      <c r="E47" s="253"/>
      <c r="F47" s="255">
        <v>2852509</v>
      </c>
      <c r="G47" s="253"/>
      <c r="H47" s="260">
        <f t="shared" si="0"/>
        <v>-954413</v>
      </c>
      <c r="I47" s="262"/>
      <c r="J47" s="261">
        <f>((F47-D47)/D47)*100</f>
        <v>-25.070463749979645</v>
      </c>
    </row>
    <row r="48" spans="1:10">
      <c r="A48" s="166">
        <f t="shared" si="2"/>
        <v>33</v>
      </c>
      <c r="B48" s="268" t="s">
        <v>598</v>
      </c>
      <c r="C48" s="257"/>
      <c r="D48" s="255">
        <v>2813081</v>
      </c>
      <c r="E48" s="253"/>
      <c r="F48" s="255">
        <v>2850044</v>
      </c>
      <c r="G48" s="253"/>
      <c r="H48" s="260">
        <f t="shared" si="0"/>
        <v>36963</v>
      </c>
      <c r="I48" s="262"/>
      <c r="J48" s="261">
        <f t="shared" si="1"/>
        <v>1.3139685632941247</v>
      </c>
    </row>
    <row r="49" spans="1:10">
      <c r="A49" s="166">
        <f t="shared" si="2"/>
        <v>34</v>
      </c>
      <c r="B49" s="268" t="s">
        <v>258</v>
      </c>
      <c r="C49" s="257"/>
      <c r="D49" s="255">
        <v>2821076</v>
      </c>
      <c r="E49" s="253"/>
      <c r="F49" s="255">
        <v>2849038</v>
      </c>
      <c r="G49" s="253"/>
      <c r="H49" s="260">
        <f t="shared" si="0"/>
        <v>27962</v>
      </c>
      <c r="I49" s="262"/>
      <c r="J49" s="261">
        <f t="shared" si="1"/>
        <v>0.99118208796927132</v>
      </c>
    </row>
    <row r="50" spans="1:10">
      <c r="A50" s="166">
        <f t="shared" si="2"/>
        <v>35</v>
      </c>
      <c r="B50" s="268" t="s">
        <v>269</v>
      </c>
      <c r="C50" s="257"/>
      <c r="D50" s="255">
        <v>2793999</v>
      </c>
      <c r="E50" s="253"/>
      <c r="F50" s="255">
        <v>2820273</v>
      </c>
      <c r="G50" s="253"/>
      <c r="H50" s="260">
        <f t="shared" si="0"/>
        <v>26274</v>
      </c>
      <c r="I50" s="262"/>
      <c r="J50" s="261">
        <f t="shared" si="1"/>
        <v>0.94037256276756009</v>
      </c>
    </row>
    <row r="51" spans="1:10">
      <c r="A51" s="166">
        <f t="shared" si="2"/>
        <v>36</v>
      </c>
      <c r="B51" s="268" t="s">
        <v>599</v>
      </c>
      <c r="C51" s="257"/>
      <c r="D51" s="255">
        <v>2824285</v>
      </c>
      <c r="E51" s="253"/>
      <c r="F51" s="255">
        <v>2792310</v>
      </c>
      <c r="G51" s="253"/>
      <c r="H51" s="260">
        <f t="shared" si="0"/>
        <v>-31975</v>
      </c>
      <c r="I51" s="262"/>
      <c r="J51" s="261">
        <f t="shared" si="1"/>
        <v>-1.1321449499607865</v>
      </c>
    </row>
    <row r="52" spans="1:10">
      <c r="A52" s="166">
        <f t="shared" si="2"/>
        <v>37</v>
      </c>
      <c r="B52" s="268" t="s">
        <v>600</v>
      </c>
      <c r="C52" s="257"/>
      <c r="D52" s="255">
        <v>2750027</v>
      </c>
      <c r="E52" s="253"/>
      <c r="F52" s="255">
        <v>2782522</v>
      </c>
      <c r="G52" s="253"/>
      <c r="H52" s="260">
        <f t="shared" si="0"/>
        <v>32495</v>
      </c>
      <c r="I52" s="262"/>
      <c r="J52" s="261">
        <f t="shared" si="1"/>
        <v>1.1816247622296072</v>
      </c>
    </row>
    <row r="53" spans="1:10">
      <c r="A53" s="166">
        <f t="shared" si="2"/>
        <v>38</v>
      </c>
      <c r="B53" s="268" t="s">
        <v>601</v>
      </c>
      <c r="C53" s="257"/>
      <c r="D53" s="255">
        <v>2746226</v>
      </c>
      <c r="E53" s="253"/>
      <c r="F53" s="255">
        <v>2776684</v>
      </c>
      <c r="G53" s="253"/>
      <c r="H53" s="260">
        <f t="shared" si="0"/>
        <v>30458</v>
      </c>
      <c r="I53" s="262"/>
      <c r="J53" s="261">
        <f t="shared" si="1"/>
        <v>1.1090857052551393</v>
      </c>
    </row>
    <row r="54" spans="1:10">
      <c r="A54" s="166">
        <f t="shared" si="2"/>
        <v>39</v>
      </c>
      <c r="B54" s="268" t="s">
        <v>602</v>
      </c>
      <c r="C54" s="257"/>
      <c r="D54" s="255">
        <v>2737438</v>
      </c>
      <c r="E54" s="253"/>
      <c r="F54" s="255">
        <v>2760305</v>
      </c>
      <c r="G54" s="253"/>
      <c r="H54" s="260">
        <f t="shared" si="0"/>
        <v>22867</v>
      </c>
      <c r="I54" s="262"/>
      <c r="J54" s="261">
        <f t="shared" si="1"/>
        <v>0.83534312009988909</v>
      </c>
    </row>
    <row r="55" spans="1:10">
      <c r="A55" s="166">
        <f t="shared" si="2"/>
        <v>40</v>
      </c>
      <c r="B55" s="268" t="s">
        <v>603</v>
      </c>
      <c r="C55" s="257"/>
      <c r="D55" s="255">
        <v>2779033</v>
      </c>
      <c r="E55" s="253"/>
      <c r="F55" s="255">
        <v>2725466</v>
      </c>
      <c r="G55" s="253"/>
      <c r="H55" s="260">
        <f t="shared" si="0"/>
        <v>-53567</v>
      </c>
      <c r="I55" s="262"/>
      <c r="J55" s="261">
        <f t="shared" si="1"/>
        <v>-1.9275409827807011</v>
      </c>
    </row>
    <row r="56" spans="1:10">
      <c r="A56" s="166">
        <f t="shared" si="2"/>
        <v>41</v>
      </c>
      <c r="B56" s="268" t="s">
        <v>604</v>
      </c>
      <c r="C56" s="257"/>
      <c r="D56" s="255">
        <v>2729934</v>
      </c>
      <c r="E56" s="253"/>
      <c r="F56" s="255">
        <v>2724953</v>
      </c>
      <c r="G56" s="253"/>
      <c r="H56" s="260">
        <f t="shared" si="0"/>
        <v>-4981</v>
      </c>
      <c r="I56" s="262"/>
      <c r="J56" s="261">
        <f t="shared" si="1"/>
        <v>-0.18245862354181458</v>
      </c>
    </row>
    <row r="57" spans="1:10">
      <c r="A57" s="166">
        <f t="shared" si="2"/>
        <v>42</v>
      </c>
      <c r="B57" s="268" t="s">
        <v>276</v>
      </c>
      <c r="C57" s="257"/>
      <c r="D57" s="255">
        <v>2734522</v>
      </c>
      <c r="E57" s="253"/>
      <c r="F57" s="255">
        <v>2686242</v>
      </c>
      <c r="G57" s="253"/>
      <c r="H57" s="260">
        <f t="shared" si="0"/>
        <v>-48280</v>
      </c>
      <c r="I57" s="262"/>
      <c r="J57" s="261">
        <f t="shared" si="1"/>
        <v>-1.7655736541889222</v>
      </c>
    </row>
    <row r="58" spans="1:10">
      <c r="A58" s="166">
        <f t="shared" si="2"/>
        <v>43</v>
      </c>
      <c r="B58" s="268" t="s">
        <v>275</v>
      </c>
      <c r="C58" s="257"/>
      <c r="D58" s="255">
        <v>2666660</v>
      </c>
      <c r="E58" s="253"/>
      <c r="F58" s="255" t="s">
        <v>577</v>
      </c>
      <c r="G58" s="253"/>
      <c r="H58" s="260"/>
      <c r="I58" s="262"/>
      <c r="J58" s="261"/>
    </row>
    <row r="59" spans="1:10">
      <c r="A59" s="166">
        <f t="shared" si="2"/>
        <v>44</v>
      </c>
      <c r="B59" s="268" t="s">
        <v>106</v>
      </c>
      <c r="C59" s="257"/>
      <c r="D59" s="255">
        <v>2648582</v>
      </c>
      <c r="E59" s="253"/>
      <c r="F59" s="255">
        <v>2630773</v>
      </c>
      <c r="G59" s="253"/>
      <c r="H59" s="260">
        <f t="shared" si="0"/>
        <v>-17809</v>
      </c>
      <c r="I59" s="262"/>
      <c r="J59" s="261">
        <f t="shared" si="1"/>
        <v>-0.67239753196238583</v>
      </c>
    </row>
    <row r="60" spans="1:10">
      <c r="A60" s="166">
        <f t="shared" si="2"/>
        <v>45</v>
      </c>
      <c r="B60" s="268" t="s">
        <v>605</v>
      </c>
      <c r="C60" s="257"/>
      <c r="D60" s="255">
        <v>2551773</v>
      </c>
      <c r="E60" s="253"/>
      <c r="F60" s="255">
        <v>2573062</v>
      </c>
      <c r="G60" s="253"/>
      <c r="H60" s="260">
        <f t="shared" si="0"/>
        <v>21289</v>
      </c>
      <c r="I60" s="262"/>
      <c r="J60" s="261">
        <f t="shared" si="1"/>
        <v>0.83428267326286465</v>
      </c>
    </row>
    <row r="61" spans="1:10">
      <c r="A61" s="166">
        <f t="shared" si="2"/>
        <v>46</v>
      </c>
      <c r="B61" s="268" t="s">
        <v>255</v>
      </c>
      <c r="C61" s="257"/>
      <c r="D61" s="255">
        <v>2512732</v>
      </c>
      <c r="E61" s="253"/>
      <c r="F61" s="255">
        <v>2552217</v>
      </c>
      <c r="G61" s="253"/>
      <c r="H61" s="260">
        <f t="shared" si="0"/>
        <v>39485</v>
      </c>
      <c r="I61" s="262"/>
      <c r="J61" s="261">
        <f t="shared" si="1"/>
        <v>1.571397188398922</v>
      </c>
    </row>
    <row r="62" spans="1:10">
      <c r="A62" s="166">
        <f t="shared" si="2"/>
        <v>47</v>
      </c>
      <c r="B62" s="268" t="s">
        <v>606</v>
      </c>
      <c r="C62" s="257"/>
      <c r="D62" s="255">
        <v>2561577</v>
      </c>
      <c r="E62" s="253"/>
      <c r="F62" s="255">
        <v>2543621</v>
      </c>
      <c r="G62" s="253"/>
      <c r="H62" s="260">
        <f t="shared" si="0"/>
        <v>-17956</v>
      </c>
      <c r="I62" s="262"/>
      <c r="J62" s="261">
        <f t="shared" si="1"/>
        <v>-0.70097443879297794</v>
      </c>
    </row>
    <row r="63" spans="1:10">
      <c r="A63" s="166">
        <f t="shared" si="2"/>
        <v>48</v>
      </c>
      <c r="B63" s="268" t="s">
        <v>607</v>
      </c>
      <c r="C63" s="257"/>
      <c r="D63" s="255">
        <v>2467537</v>
      </c>
      <c r="E63" s="253"/>
      <c r="F63" s="255">
        <v>2488038</v>
      </c>
      <c r="G63" s="253"/>
      <c r="H63" s="260">
        <f t="shared" si="0"/>
        <v>20501</v>
      </c>
      <c r="I63" s="262"/>
      <c r="J63" s="261">
        <f t="shared" si="1"/>
        <v>0.83082847389927683</v>
      </c>
    </row>
    <row r="64" spans="1:10">
      <c r="A64" s="166">
        <f t="shared" si="2"/>
        <v>49</v>
      </c>
      <c r="B64" s="268" t="s">
        <v>608</v>
      </c>
      <c r="C64" s="257"/>
      <c r="D64" s="255">
        <v>2421592</v>
      </c>
      <c r="E64" s="253"/>
      <c r="F64" s="255">
        <v>2447558</v>
      </c>
      <c r="G64" s="253"/>
      <c r="H64" s="260">
        <f t="shared" si="0"/>
        <v>25966</v>
      </c>
      <c r="I64" s="262"/>
      <c r="J64" s="261">
        <f t="shared" si="1"/>
        <v>1.0722698125861003</v>
      </c>
    </row>
    <row r="65" spans="1:10">
      <c r="A65" s="166">
        <f t="shared" si="2"/>
        <v>50</v>
      </c>
      <c r="B65" s="268" t="s">
        <v>609</v>
      </c>
      <c r="C65" s="257"/>
      <c r="D65" s="255">
        <v>2611424</v>
      </c>
      <c r="E65" s="253"/>
      <c r="F65" s="255">
        <v>2417033</v>
      </c>
      <c r="G65" s="253"/>
      <c r="H65" s="260">
        <f t="shared" si="0"/>
        <v>-194391</v>
      </c>
      <c r="I65" s="262"/>
      <c r="J65" s="261">
        <f t="shared" si="1"/>
        <v>-7.443869704804734</v>
      </c>
    </row>
    <row r="66" spans="1:10">
      <c r="A66" s="166">
        <f t="shared" si="2"/>
        <v>51</v>
      </c>
      <c r="B66" s="268" t="s">
        <v>610</v>
      </c>
      <c r="C66" s="257"/>
      <c r="D66" s="255">
        <v>2369774</v>
      </c>
      <c r="E66" s="253"/>
      <c r="F66" s="255" t="s">
        <v>577</v>
      </c>
      <c r="G66" s="253"/>
      <c r="H66" s="260"/>
      <c r="I66" s="262"/>
      <c r="J66" s="261"/>
    </row>
    <row r="67" spans="1:10">
      <c r="A67" s="166">
        <f t="shared" si="2"/>
        <v>52</v>
      </c>
      <c r="B67" s="268" t="s">
        <v>611</v>
      </c>
      <c r="C67" s="257"/>
      <c r="D67" s="255">
        <v>2341725</v>
      </c>
      <c r="E67" s="253"/>
      <c r="F67" s="255" t="s">
        <v>577</v>
      </c>
      <c r="G67" s="253"/>
      <c r="H67" s="260"/>
      <c r="I67" s="262"/>
      <c r="J67" s="261"/>
    </row>
    <row r="68" spans="1:10">
      <c r="A68" s="166">
        <f t="shared" si="2"/>
        <v>53</v>
      </c>
      <c r="B68" s="268" t="s">
        <v>137</v>
      </c>
      <c r="C68" s="257"/>
      <c r="D68" s="255">
        <v>2311141</v>
      </c>
      <c r="E68" s="253"/>
      <c r="F68" s="255">
        <v>2342996</v>
      </c>
      <c r="G68" s="253"/>
      <c r="H68" s="260">
        <f t="shared" si="0"/>
        <v>31855</v>
      </c>
      <c r="I68" s="262"/>
      <c r="J68" s="261">
        <f t="shared" si="1"/>
        <v>1.3783235207198521</v>
      </c>
    </row>
    <row r="69" spans="1:10">
      <c r="A69" s="166">
        <f t="shared" si="2"/>
        <v>54</v>
      </c>
      <c r="B69" s="268" t="s">
        <v>612</v>
      </c>
      <c r="C69" s="257"/>
      <c r="D69" s="255">
        <v>2293391</v>
      </c>
      <c r="E69" s="253"/>
      <c r="F69" s="255">
        <v>2310324</v>
      </c>
      <c r="G69" s="253"/>
      <c r="H69" s="260">
        <f t="shared" si="0"/>
        <v>16933</v>
      </c>
      <c r="I69" s="262"/>
      <c r="J69" s="261">
        <f t="shared" si="1"/>
        <v>0.73833899234801215</v>
      </c>
    </row>
    <row r="70" spans="1:10">
      <c r="A70" s="166">
        <f t="shared" si="2"/>
        <v>55</v>
      </c>
      <c r="B70" s="268" t="s">
        <v>613</v>
      </c>
      <c r="C70" s="257"/>
      <c r="D70" s="255">
        <v>2289032</v>
      </c>
      <c r="E70" s="253"/>
      <c r="F70" s="255">
        <v>2294153</v>
      </c>
      <c r="G70" s="253"/>
      <c r="H70" s="260">
        <f t="shared" si="0"/>
        <v>5121</v>
      </c>
      <c r="I70" s="262"/>
      <c r="J70" s="261">
        <f t="shared" si="1"/>
        <v>0.22371902183979955</v>
      </c>
    </row>
    <row r="71" spans="1:10">
      <c r="A71" s="166">
        <f t="shared" si="2"/>
        <v>56</v>
      </c>
      <c r="B71" s="268" t="s">
        <v>614</v>
      </c>
      <c r="C71" s="257"/>
      <c r="D71" s="255">
        <v>2270010</v>
      </c>
      <c r="E71" s="253"/>
      <c r="F71" s="255">
        <v>2288662</v>
      </c>
      <c r="G71" s="253"/>
      <c r="H71" s="260">
        <f t="shared" si="0"/>
        <v>18652</v>
      </c>
      <c r="I71" s="262"/>
      <c r="J71" s="261">
        <f t="shared" si="1"/>
        <v>0.82167038911722856</v>
      </c>
    </row>
    <row r="72" spans="1:10">
      <c r="A72" s="166">
        <f t="shared" si="2"/>
        <v>57</v>
      </c>
      <c r="B72" s="268" t="s">
        <v>615</v>
      </c>
      <c r="C72" s="257"/>
      <c r="D72" s="255">
        <v>2072945</v>
      </c>
      <c r="E72" s="253"/>
      <c r="F72" s="255">
        <v>2218895</v>
      </c>
      <c r="G72" s="253"/>
      <c r="H72" s="260">
        <f t="shared" si="0"/>
        <v>145950</v>
      </c>
      <c r="I72" s="262"/>
      <c r="J72" s="261">
        <f t="shared" si="1"/>
        <v>7.040707785300623</v>
      </c>
    </row>
    <row r="73" spans="1:10">
      <c r="A73" s="166">
        <f t="shared" si="2"/>
        <v>58</v>
      </c>
      <c r="B73" s="268" t="s">
        <v>244</v>
      </c>
      <c r="C73" s="257"/>
      <c r="D73" s="255">
        <v>2216135</v>
      </c>
      <c r="E73" s="253"/>
      <c r="F73" s="255">
        <v>2213991</v>
      </c>
      <c r="G73" s="253"/>
      <c r="H73" s="260">
        <f t="shared" si="0"/>
        <v>-2144</v>
      </c>
      <c r="I73" s="262"/>
      <c r="J73" s="261">
        <f t="shared" si="1"/>
        <v>-9.6745008765260238E-2</v>
      </c>
    </row>
    <row r="74" spans="1:10">
      <c r="A74" s="166">
        <f t="shared" si="2"/>
        <v>59</v>
      </c>
      <c r="B74" s="268" t="s">
        <v>246</v>
      </c>
      <c r="C74" s="257"/>
      <c r="D74" s="255">
        <v>2184617</v>
      </c>
      <c r="E74" s="253"/>
      <c r="F74" s="255">
        <v>2184617</v>
      </c>
      <c r="G74" s="253"/>
      <c r="H74" s="260">
        <f t="shared" si="0"/>
        <v>0</v>
      </c>
      <c r="I74" s="262"/>
      <c r="J74" s="261">
        <f t="shared" si="1"/>
        <v>0</v>
      </c>
    </row>
    <row r="75" spans="1:10">
      <c r="A75" s="166">
        <f t="shared" si="2"/>
        <v>60</v>
      </c>
      <c r="B75" s="268" t="s">
        <v>238</v>
      </c>
      <c r="C75" s="257"/>
      <c r="D75" s="255">
        <v>2201348</v>
      </c>
      <c r="E75" s="253"/>
      <c r="F75" s="255">
        <v>2180557</v>
      </c>
      <c r="G75" s="253"/>
      <c r="H75" s="260">
        <f t="shared" si="0"/>
        <v>-20791</v>
      </c>
      <c r="I75" s="262"/>
      <c r="J75" s="261">
        <f t="shared" si="1"/>
        <v>-0.94446675400709013</v>
      </c>
    </row>
    <row r="76" spans="1:10">
      <c r="A76" s="166">
        <f t="shared" si="2"/>
        <v>61</v>
      </c>
      <c r="B76" s="268" t="s">
        <v>616</v>
      </c>
      <c r="C76" s="257"/>
      <c r="D76" s="255">
        <v>3354569</v>
      </c>
      <c r="E76" s="253"/>
      <c r="F76" s="255">
        <v>2133141</v>
      </c>
      <c r="G76" s="253"/>
      <c r="H76" s="260">
        <f t="shared" si="0"/>
        <v>-1221428</v>
      </c>
      <c r="I76" s="262"/>
      <c r="J76" s="261">
        <f t="shared" si="1"/>
        <v>-36.410877224466091</v>
      </c>
    </row>
    <row r="77" spans="1:10">
      <c r="A77" s="166">
        <f t="shared" si="2"/>
        <v>62</v>
      </c>
      <c r="B77" s="268" t="s">
        <v>617</v>
      </c>
      <c r="C77" s="257"/>
      <c r="D77" s="255">
        <v>2082292</v>
      </c>
      <c r="E77" s="253"/>
      <c r="F77" s="255">
        <v>2112370</v>
      </c>
      <c r="G77" s="253"/>
      <c r="H77" s="260">
        <f t="shared" si="0"/>
        <v>30078</v>
      </c>
      <c r="I77" s="262"/>
      <c r="J77" s="261">
        <f t="shared" si="1"/>
        <v>1.4444660018863829</v>
      </c>
    </row>
    <row r="78" spans="1:10">
      <c r="A78" s="166">
        <f t="shared" si="2"/>
        <v>63</v>
      </c>
      <c r="B78" s="268" t="s">
        <v>618</v>
      </c>
      <c r="C78" s="257"/>
      <c r="D78" s="255">
        <v>2075725</v>
      </c>
      <c r="E78" s="253"/>
      <c r="F78" s="255">
        <v>2062768</v>
      </c>
      <c r="G78" s="253"/>
      <c r="H78" s="260">
        <f t="shared" si="0"/>
        <v>-12957</v>
      </c>
      <c r="I78" s="262"/>
      <c r="J78" s="261">
        <f t="shared" si="1"/>
        <v>-0.62421563550084913</v>
      </c>
    </row>
    <row r="79" spans="1:10">
      <c r="A79" s="166">
        <f t="shared" si="2"/>
        <v>64</v>
      </c>
      <c r="B79" s="268" t="s">
        <v>619</v>
      </c>
      <c r="C79" s="257"/>
      <c r="D79" s="255">
        <v>2061901</v>
      </c>
      <c r="E79" s="253"/>
      <c r="F79" s="255">
        <v>2061099</v>
      </c>
      <c r="G79" s="253"/>
      <c r="H79" s="260">
        <f t="shared" si="0"/>
        <v>-802</v>
      </c>
      <c r="I79" s="262"/>
      <c r="J79" s="261">
        <f t="shared" si="1"/>
        <v>-3.8896144868255073E-2</v>
      </c>
    </row>
    <row r="80" spans="1:10">
      <c r="A80" s="166">
        <f t="shared" si="2"/>
        <v>65</v>
      </c>
      <c r="B80" s="268" t="s">
        <v>620</v>
      </c>
      <c r="C80" s="257"/>
      <c r="D80" s="255">
        <v>2055691</v>
      </c>
      <c r="E80" s="253"/>
      <c r="F80" s="255">
        <v>2039430</v>
      </c>
      <c r="G80" s="253"/>
      <c r="H80" s="260">
        <f t="shared" si="0"/>
        <v>-16261</v>
      </c>
      <c r="I80" s="262"/>
      <c r="J80" s="261">
        <f t="shared" si="1"/>
        <v>-0.79102355363719556</v>
      </c>
    </row>
    <row r="81" spans="1:10">
      <c r="A81" s="166">
        <f t="shared" si="2"/>
        <v>66</v>
      </c>
      <c r="B81" s="268" t="s">
        <v>249</v>
      </c>
      <c r="C81" s="257"/>
      <c r="D81" s="255">
        <v>2015861</v>
      </c>
      <c r="E81" s="253"/>
      <c r="F81" s="255">
        <v>2032941</v>
      </c>
      <c r="G81" s="253"/>
      <c r="H81" s="260">
        <f t="shared" ref="H81:H144" si="3">F81-D81</f>
        <v>17080</v>
      </c>
      <c r="I81" s="262"/>
      <c r="J81" s="261">
        <f t="shared" ref="J81:J144" si="4">((F81-D81)/D81)*100</f>
        <v>0.84728064087752075</v>
      </c>
    </row>
    <row r="82" spans="1:10">
      <c r="A82" s="166">
        <f t="shared" ref="A82:A145" si="5">A81+1</f>
        <v>67</v>
      </c>
      <c r="B82" s="268" t="s">
        <v>621</v>
      </c>
      <c r="C82" s="257"/>
      <c r="D82" s="255">
        <v>2042555</v>
      </c>
      <c r="E82" s="253"/>
      <c r="F82" s="255">
        <v>1984434</v>
      </c>
      <c r="G82" s="253"/>
      <c r="H82" s="260">
        <f t="shared" si="3"/>
        <v>-58121</v>
      </c>
      <c r="I82" s="262"/>
      <c r="J82" s="261">
        <f t="shared" si="4"/>
        <v>-2.8455047722093165</v>
      </c>
    </row>
    <row r="83" spans="1:10">
      <c r="A83" s="166">
        <f t="shared" si="5"/>
        <v>68</v>
      </c>
      <c r="B83" s="268" t="s">
        <v>622</v>
      </c>
      <c r="C83" s="257"/>
      <c r="D83" s="255">
        <v>1828141</v>
      </c>
      <c r="E83" s="253"/>
      <c r="F83" s="255">
        <v>1968402</v>
      </c>
      <c r="G83" s="253"/>
      <c r="H83" s="260">
        <f t="shared" si="3"/>
        <v>140261</v>
      </c>
      <c r="I83" s="262"/>
      <c r="J83" s="261">
        <f t="shared" si="4"/>
        <v>7.6723294319201853</v>
      </c>
    </row>
    <row r="84" spans="1:10">
      <c r="A84" s="166">
        <f t="shared" si="5"/>
        <v>69</v>
      </c>
      <c r="B84" s="268" t="s">
        <v>237</v>
      </c>
      <c r="C84" s="257"/>
      <c r="D84" s="255">
        <v>1972611</v>
      </c>
      <c r="E84" s="253"/>
      <c r="F84" s="255">
        <v>1948682</v>
      </c>
      <c r="G84" s="253"/>
      <c r="H84" s="260">
        <f t="shared" si="3"/>
        <v>-23929</v>
      </c>
      <c r="I84" s="262"/>
      <c r="J84" s="261">
        <f t="shared" si="4"/>
        <v>-1.2130622814128076</v>
      </c>
    </row>
    <row r="85" spans="1:10">
      <c r="A85" s="166">
        <f t="shared" si="5"/>
        <v>70</v>
      </c>
      <c r="B85" s="268" t="s">
        <v>623</v>
      </c>
      <c r="C85" s="257"/>
      <c r="D85" s="255">
        <v>1894996</v>
      </c>
      <c r="E85" s="253"/>
      <c r="F85" s="255">
        <v>1909973</v>
      </c>
      <c r="G85" s="253"/>
      <c r="H85" s="260">
        <f t="shared" si="3"/>
        <v>14977</v>
      </c>
      <c r="I85" s="262"/>
      <c r="J85" s="261">
        <f t="shared" si="4"/>
        <v>0.79034467618929005</v>
      </c>
    </row>
    <row r="86" spans="1:10">
      <c r="A86" s="166">
        <f t="shared" si="5"/>
        <v>71</v>
      </c>
      <c r="B86" s="268" t="s">
        <v>624</v>
      </c>
      <c r="C86" s="257"/>
      <c r="D86" s="255">
        <v>1884517</v>
      </c>
      <c r="E86" s="253"/>
      <c r="F86" s="255">
        <v>1909412</v>
      </c>
      <c r="G86" s="253"/>
      <c r="H86" s="260">
        <f t="shared" si="3"/>
        <v>24895</v>
      </c>
      <c r="I86" s="262"/>
      <c r="J86" s="261">
        <f t="shared" si="4"/>
        <v>1.3210281467346807</v>
      </c>
    </row>
    <row r="87" spans="1:10">
      <c r="A87" s="166">
        <f t="shared" si="5"/>
        <v>72</v>
      </c>
      <c r="B87" s="268" t="s">
        <v>141</v>
      </c>
      <c r="C87" s="257"/>
      <c r="D87" s="255">
        <v>1871540</v>
      </c>
      <c r="E87" s="253"/>
      <c r="F87" s="255">
        <v>1905778</v>
      </c>
      <c r="G87" s="253"/>
      <c r="H87" s="260">
        <f t="shared" si="3"/>
        <v>34238</v>
      </c>
      <c r="I87" s="262"/>
      <c r="J87" s="261">
        <f t="shared" si="4"/>
        <v>1.8294025241245178</v>
      </c>
    </row>
    <row r="88" spans="1:10">
      <c r="A88" s="166">
        <f t="shared" si="5"/>
        <v>73</v>
      </c>
      <c r="B88" s="268" t="s">
        <v>625</v>
      </c>
      <c r="C88" s="257"/>
      <c r="D88" s="255">
        <v>1843403</v>
      </c>
      <c r="E88" s="253"/>
      <c r="F88" s="255">
        <v>1864541</v>
      </c>
      <c r="G88" s="253"/>
      <c r="H88" s="260">
        <f t="shared" si="3"/>
        <v>21138</v>
      </c>
      <c r="I88" s="262"/>
      <c r="J88" s="261">
        <f t="shared" si="4"/>
        <v>1.1466836063519481</v>
      </c>
    </row>
    <row r="89" spans="1:10">
      <c r="A89" s="166">
        <f t="shared" si="5"/>
        <v>74</v>
      </c>
      <c r="B89" s="268" t="s">
        <v>626</v>
      </c>
      <c r="C89" s="257"/>
      <c r="D89" s="255">
        <v>1900610</v>
      </c>
      <c r="E89" s="253"/>
      <c r="F89" s="255">
        <v>1860352</v>
      </c>
      <c r="G89" s="253"/>
      <c r="H89" s="260">
        <f t="shared" si="3"/>
        <v>-40258</v>
      </c>
      <c r="I89" s="262"/>
      <c r="J89" s="261">
        <f t="shared" si="4"/>
        <v>-2.1181620637584775</v>
      </c>
    </row>
    <row r="90" spans="1:10">
      <c r="A90" s="166">
        <f t="shared" si="5"/>
        <v>75</v>
      </c>
      <c r="B90" s="268" t="s">
        <v>627</v>
      </c>
      <c r="C90" s="257"/>
      <c r="D90" s="255">
        <v>1841034</v>
      </c>
      <c r="E90" s="253"/>
      <c r="F90" s="255">
        <v>1857746</v>
      </c>
      <c r="G90" s="253"/>
      <c r="H90" s="260">
        <f t="shared" si="3"/>
        <v>16712</v>
      </c>
      <c r="I90" s="262"/>
      <c r="J90" s="261">
        <f t="shared" si="4"/>
        <v>0.90775075310939402</v>
      </c>
    </row>
    <row r="91" spans="1:10">
      <c r="A91" s="166">
        <f t="shared" si="5"/>
        <v>76</v>
      </c>
      <c r="B91" s="268" t="s">
        <v>628</v>
      </c>
      <c r="C91" s="257"/>
      <c r="D91" s="255">
        <v>1855045</v>
      </c>
      <c r="E91" s="253"/>
      <c r="F91" s="255">
        <v>1842024</v>
      </c>
      <c r="G91" s="253"/>
      <c r="H91" s="260">
        <f t="shared" si="3"/>
        <v>-13021</v>
      </c>
      <c r="I91" s="262"/>
      <c r="J91" s="261">
        <f t="shared" si="4"/>
        <v>-0.70192367301062775</v>
      </c>
    </row>
    <row r="92" spans="1:10">
      <c r="A92" s="166">
        <f t="shared" si="5"/>
        <v>77</v>
      </c>
      <c r="B92" s="268" t="s">
        <v>629</v>
      </c>
      <c r="C92" s="257"/>
      <c r="D92" s="255">
        <v>1823050</v>
      </c>
      <c r="E92" s="253"/>
      <c r="F92" s="255">
        <v>1801286</v>
      </c>
      <c r="G92" s="253"/>
      <c r="H92" s="260">
        <f t="shared" si="3"/>
        <v>-21764</v>
      </c>
      <c r="I92" s="262"/>
      <c r="J92" s="261">
        <f t="shared" si="4"/>
        <v>-1.1938235374784016</v>
      </c>
    </row>
    <row r="93" spans="1:10">
      <c r="A93" s="166">
        <f t="shared" si="5"/>
        <v>78</v>
      </c>
      <c r="B93" s="268" t="s">
        <v>630</v>
      </c>
      <c r="C93" s="257"/>
      <c r="D93" s="255">
        <v>1800358</v>
      </c>
      <c r="E93" s="253"/>
      <c r="F93" s="255">
        <v>1791675</v>
      </c>
      <c r="G93" s="253"/>
      <c r="H93" s="260">
        <f t="shared" si="3"/>
        <v>-8683</v>
      </c>
      <c r="I93" s="262"/>
      <c r="J93" s="261">
        <f t="shared" si="4"/>
        <v>-0.48229296617672707</v>
      </c>
    </row>
    <row r="94" spans="1:10">
      <c r="A94" s="166">
        <f t="shared" si="5"/>
        <v>79</v>
      </c>
      <c r="B94" s="268" t="s">
        <v>248</v>
      </c>
      <c r="C94" s="257"/>
      <c r="D94" s="255">
        <v>1748776</v>
      </c>
      <c r="E94" s="253"/>
      <c r="F94" s="255">
        <v>1753383</v>
      </c>
      <c r="G94" s="253"/>
      <c r="H94" s="260">
        <f t="shared" si="3"/>
        <v>4607</v>
      </c>
      <c r="I94" s="262"/>
      <c r="J94" s="261">
        <f t="shared" si="4"/>
        <v>0.26344140130010935</v>
      </c>
    </row>
    <row r="95" spans="1:10">
      <c r="A95" s="166">
        <f t="shared" si="5"/>
        <v>80</v>
      </c>
      <c r="B95" s="268" t="s">
        <v>631</v>
      </c>
      <c r="C95" s="257"/>
      <c r="D95" s="255">
        <v>1723451</v>
      </c>
      <c r="E95" s="253"/>
      <c r="F95" s="255">
        <v>1751844</v>
      </c>
      <c r="G95" s="253"/>
      <c r="H95" s="260">
        <f t="shared" si="3"/>
        <v>28393</v>
      </c>
      <c r="I95" s="262"/>
      <c r="J95" s="261">
        <f t="shared" si="4"/>
        <v>1.6474503771792757</v>
      </c>
    </row>
    <row r="96" spans="1:10">
      <c r="A96" s="166">
        <f t="shared" si="5"/>
        <v>81</v>
      </c>
      <c r="B96" s="268" t="s">
        <v>140</v>
      </c>
      <c r="C96" s="257"/>
      <c r="D96" s="255">
        <v>1697430</v>
      </c>
      <c r="E96" s="253"/>
      <c r="F96" s="255">
        <v>1717250</v>
      </c>
      <c r="G96" s="253"/>
      <c r="H96" s="260">
        <f t="shared" si="3"/>
        <v>19820</v>
      </c>
      <c r="I96" s="262"/>
      <c r="J96" s="261">
        <f t="shared" si="4"/>
        <v>1.1676475613132795</v>
      </c>
    </row>
    <row r="97" spans="1:10">
      <c r="A97" s="166">
        <f t="shared" si="5"/>
        <v>82</v>
      </c>
      <c r="B97" s="268" t="s">
        <v>632</v>
      </c>
      <c r="C97" s="257"/>
      <c r="D97" s="255">
        <v>1654499</v>
      </c>
      <c r="E97" s="253"/>
      <c r="F97" s="255">
        <v>1669097</v>
      </c>
      <c r="G97" s="253"/>
      <c r="H97" s="260">
        <f t="shared" si="3"/>
        <v>14598</v>
      </c>
      <c r="I97" s="262"/>
      <c r="J97" s="261">
        <f t="shared" si="4"/>
        <v>0.88232147616891887</v>
      </c>
    </row>
    <row r="98" spans="1:10">
      <c r="A98" s="166">
        <f t="shared" si="5"/>
        <v>83</v>
      </c>
      <c r="B98" s="268" t="s">
        <v>633</v>
      </c>
      <c r="C98" s="257"/>
      <c r="D98" s="255">
        <v>1637110</v>
      </c>
      <c r="E98" s="253"/>
      <c r="F98" s="255">
        <v>1664856</v>
      </c>
      <c r="G98" s="253"/>
      <c r="H98" s="260">
        <f t="shared" si="3"/>
        <v>27746</v>
      </c>
      <c r="I98" s="262"/>
      <c r="J98" s="261">
        <f t="shared" si="4"/>
        <v>1.6948158645417839</v>
      </c>
    </row>
    <row r="99" spans="1:10">
      <c r="A99" s="166">
        <f t="shared" si="5"/>
        <v>84</v>
      </c>
      <c r="B99" s="268" t="s">
        <v>634</v>
      </c>
      <c r="C99" s="257"/>
      <c r="D99" s="255">
        <v>620516</v>
      </c>
      <c r="E99" s="253"/>
      <c r="F99" s="255">
        <v>1648909</v>
      </c>
      <c r="G99" s="253"/>
      <c r="H99" s="260">
        <f t="shared" si="3"/>
        <v>1028393</v>
      </c>
      <c r="I99" s="262"/>
      <c r="J99" s="261">
        <f t="shared" si="4"/>
        <v>165.73190699353441</v>
      </c>
    </row>
    <row r="100" spans="1:10">
      <c r="A100" s="166">
        <f t="shared" si="5"/>
        <v>85</v>
      </c>
      <c r="B100" s="268" t="s">
        <v>635</v>
      </c>
      <c r="C100" s="257"/>
      <c r="D100" s="255">
        <v>1683021</v>
      </c>
      <c r="E100" s="253"/>
      <c r="F100" s="255">
        <v>1644828</v>
      </c>
      <c r="G100" s="253"/>
      <c r="H100" s="260">
        <f t="shared" si="3"/>
        <v>-38193</v>
      </c>
      <c r="I100" s="262"/>
      <c r="J100" s="261">
        <f t="shared" si="4"/>
        <v>-2.2693121476202616</v>
      </c>
    </row>
    <row r="101" spans="1:10">
      <c r="A101" s="166">
        <f t="shared" si="5"/>
        <v>86</v>
      </c>
      <c r="B101" s="268" t="s">
        <v>636</v>
      </c>
      <c r="C101" s="257"/>
      <c r="D101" s="255">
        <v>1626632</v>
      </c>
      <c r="E101" s="253"/>
      <c r="F101" s="255">
        <v>1629610</v>
      </c>
      <c r="G101" s="253"/>
      <c r="H101" s="260">
        <f t="shared" si="3"/>
        <v>2978</v>
      </c>
      <c r="I101" s="262"/>
      <c r="J101" s="261">
        <f t="shared" si="4"/>
        <v>0.18307767214711135</v>
      </c>
    </row>
    <row r="102" spans="1:10">
      <c r="A102" s="166">
        <f t="shared" si="5"/>
        <v>87</v>
      </c>
      <c r="B102" s="268" t="s">
        <v>157</v>
      </c>
      <c r="C102" s="257"/>
      <c r="D102" s="255">
        <v>1595385</v>
      </c>
      <c r="E102" s="253"/>
      <c r="F102" s="255">
        <v>1596626</v>
      </c>
      <c r="G102" s="253"/>
      <c r="H102" s="260">
        <f t="shared" si="3"/>
        <v>1241</v>
      </c>
      <c r="I102" s="262"/>
      <c r="J102" s="261">
        <f t="shared" si="4"/>
        <v>7.7786866493040868E-2</v>
      </c>
    </row>
    <row r="103" spans="1:10">
      <c r="A103" s="166">
        <f t="shared" si="5"/>
        <v>88</v>
      </c>
      <c r="B103" s="268" t="s">
        <v>637</v>
      </c>
      <c r="C103" s="257"/>
      <c r="D103" s="255">
        <v>1601316</v>
      </c>
      <c r="E103" s="253"/>
      <c r="F103" s="255">
        <v>1592220</v>
      </c>
      <c r="G103" s="253"/>
      <c r="H103" s="260">
        <f t="shared" si="3"/>
        <v>-9096</v>
      </c>
      <c r="I103" s="262"/>
      <c r="J103" s="261">
        <f t="shared" si="4"/>
        <v>-0.56803279302773468</v>
      </c>
    </row>
    <row r="104" spans="1:10">
      <c r="A104" s="166">
        <f t="shared" si="5"/>
        <v>89</v>
      </c>
      <c r="B104" s="268" t="s">
        <v>638</v>
      </c>
      <c r="C104" s="257"/>
      <c r="D104" s="255">
        <v>1730712</v>
      </c>
      <c r="E104" s="253"/>
      <c r="F104" s="255">
        <v>1565164</v>
      </c>
      <c r="G104" s="253"/>
      <c r="H104" s="260">
        <f t="shared" si="3"/>
        <v>-165548</v>
      </c>
      <c r="I104" s="262"/>
      <c r="J104" s="261">
        <f t="shared" si="4"/>
        <v>-9.5653118485340141</v>
      </c>
    </row>
    <row r="105" spans="1:10">
      <c r="A105" s="166">
        <f t="shared" si="5"/>
        <v>90</v>
      </c>
      <c r="B105" s="268" t="s">
        <v>639</v>
      </c>
      <c r="C105" s="257"/>
      <c r="D105" s="255">
        <v>1518832</v>
      </c>
      <c r="E105" s="253"/>
      <c r="F105" s="255">
        <v>1538745</v>
      </c>
      <c r="G105" s="253"/>
      <c r="H105" s="260">
        <f t="shared" si="3"/>
        <v>19913</v>
      </c>
      <c r="I105" s="262"/>
      <c r="J105" s="261">
        <f t="shared" si="4"/>
        <v>1.311073245757266</v>
      </c>
    </row>
    <row r="106" spans="1:10">
      <c r="A106" s="166">
        <f t="shared" si="5"/>
        <v>91</v>
      </c>
      <c r="B106" s="268" t="s">
        <v>160</v>
      </c>
      <c r="C106" s="257"/>
      <c r="D106" s="255">
        <v>1327670</v>
      </c>
      <c r="E106" s="253"/>
      <c r="F106" s="255">
        <v>1469936</v>
      </c>
      <c r="G106" s="253"/>
      <c r="H106" s="260">
        <f t="shared" si="3"/>
        <v>142266</v>
      </c>
      <c r="I106" s="262"/>
      <c r="J106" s="261">
        <f t="shared" si="4"/>
        <v>10.715463933055654</v>
      </c>
    </row>
    <row r="107" spans="1:10">
      <c r="A107" s="166">
        <f t="shared" si="5"/>
        <v>92</v>
      </c>
      <c r="B107" s="268" t="s">
        <v>640</v>
      </c>
      <c r="C107" s="257"/>
      <c r="D107" s="255">
        <v>1469317</v>
      </c>
      <c r="E107" s="253"/>
      <c r="F107" s="255">
        <v>1466466</v>
      </c>
      <c r="G107" s="253"/>
      <c r="H107" s="260">
        <f t="shared" si="3"/>
        <v>-2851</v>
      </c>
      <c r="I107" s="262"/>
      <c r="J107" s="261">
        <f t="shared" si="4"/>
        <v>-0.1940357322483848</v>
      </c>
    </row>
    <row r="108" spans="1:10">
      <c r="A108" s="166">
        <f t="shared" si="5"/>
        <v>93</v>
      </c>
      <c r="B108" s="268" t="s">
        <v>641</v>
      </c>
      <c r="C108" s="257"/>
      <c r="D108" s="255">
        <v>1501424</v>
      </c>
      <c r="E108" s="253"/>
      <c r="F108" s="255">
        <v>1436989</v>
      </c>
      <c r="G108" s="253"/>
      <c r="H108" s="260">
        <f t="shared" si="3"/>
        <v>-64435</v>
      </c>
      <c r="I108" s="262"/>
      <c r="J108" s="261">
        <f t="shared" si="4"/>
        <v>-4.2915925148392455</v>
      </c>
    </row>
    <row r="109" spans="1:10">
      <c r="A109" s="166">
        <f t="shared" si="5"/>
        <v>94</v>
      </c>
      <c r="B109" s="268" t="s">
        <v>642</v>
      </c>
      <c r="C109" s="257"/>
      <c r="D109" s="255">
        <v>1568546</v>
      </c>
      <c r="E109" s="253"/>
      <c r="F109" s="255">
        <v>1411687</v>
      </c>
      <c r="G109" s="253"/>
      <c r="H109" s="260">
        <f t="shared" si="3"/>
        <v>-156859</v>
      </c>
      <c r="I109" s="262"/>
      <c r="J109" s="261">
        <f t="shared" si="4"/>
        <v>-10.00028051456572</v>
      </c>
    </row>
    <row r="110" spans="1:10">
      <c r="A110" s="166">
        <f t="shared" si="5"/>
        <v>95</v>
      </c>
      <c r="B110" s="268" t="s">
        <v>643</v>
      </c>
      <c r="C110" s="257"/>
      <c r="D110" s="255" t="s">
        <v>577</v>
      </c>
      <c r="E110" s="253"/>
      <c r="F110" s="255">
        <v>1404665</v>
      </c>
      <c r="G110" s="253"/>
      <c r="H110" s="260"/>
      <c r="I110" s="262"/>
      <c r="J110" s="261"/>
    </row>
    <row r="111" spans="1:10">
      <c r="A111" s="166">
        <f t="shared" si="5"/>
        <v>96</v>
      </c>
      <c r="B111" s="268" t="s">
        <v>644</v>
      </c>
      <c r="C111" s="257"/>
      <c r="D111" s="255">
        <v>1367455</v>
      </c>
      <c r="E111" s="253"/>
      <c r="F111" s="255">
        <v>1356226</v>
      </c>
      <c r="G111" s="253"/>
      <c r="H111" s="260">
        <f t="shared" si="3"/>
        <v>-11229</v>
      </c>
      <c r="I111" s="262"/>
      <c r="J111" s="261">
        <f t="shared" si="4"/>
        <v>-0.82116047694439676</v>
      </c>
    </row>
    <row r="112" spans="1:10">
      <c r="A112" s="166">
        <f t="shared" si="5"/>
        <v>97</v>
      </c>
      <c r="B112" s="268" t="s">
        <v>156</v>
      </c>
      <c r="C112" s="257"/>
      <c r="D112" s="255">
        <v>1470945</v>
      </c>
      <c r="E112" s="253"/>
      <c r="F112" s="255">
        <v>1331507</v>
      </c>
      <c r="G112" s="253"/>
      <c r="H112" s="260">
        <f t="shared" si="3"/>
        <v>-139438</v>
      </c>
      <c r="I112" s="262"/>
      <c r="J112" s="261">
        <f t="shared" si="4"/>
        <v>-9.4794842771143717</v>
      </c>
    </row>
    <row r="113" spans="1:10" ht="30">
      <c r="A113" s="166">
        <f t="shared" si="5"/>
        <v>98</v>
      </c>
      <c r="B113" s="268" t="s">
        <v>645</v>
      </c>
      <c r="C113" s="257"/>
      <c r="D113" s="255">
        <v>1453136</v>
      </c>
      <c r="E113" s="253"/>
      <c r="F113" s="255" t="s">
        <v>577</v>
      </c>
      <c r="G113" s="253"/>
      <c r="H113" s="260"/>
      <c r="I113" s="262"/>
      <c r="J113" s="261"/>
    </row>
    <row r="114" spans="1:10">
      <c r="A114" s="166">
        <f t="shared" si="5"/>
        <v>99</v>
      </c>
      <c r="B114" s="268" t="s">
        <v>646</v>
      </c>
      <c r="C114" s="257"/>
      <c r="D114" s="255">
        <v>1301213</v>
      </c>
      <c r="E114" s="253"/>
      <c r="F114" s="255">
        <v>1316190</v>
      </c>
      <c r="G114" s="253"/>
      <c r="H114" s="260">
        <f t="shared" si="3"/>
        <v>14977</v>
      </c>
      <c r="I114" s="262"/>
      <c r="J114" s="261">
        <f t="shared" si="4"/>
        <v>1.1510029487870164</v>
      </c>
    </row>
    <row r="115" spans="1:10" ht="30">
      <c r="A115" s="166">
        <f t="shared" si="5"/>
        <v>100</v>
      </c>
      <c r="B115" s="268" t="s">
        <v>647</v>
      </c>
      <c r="C115" s="257"/>
      <c r="D115" s="255">
        <v>1582345</v>
      </c>
      <c r="E115" s="253"/>
      <c r="F115" s="255">
        <v>1281464</v>
      </c>
      <c r="G115" s="253"/>
      <c r="H115" s="260">
        <f t="shared" si="3"/>
        <v>-300881</v>
      </c>
      <c r="I115" s="262"/>
      <c r="J115" s="261">
        <f t="shared" si="4"/>
        <v>-19.014879814452602</v>
      </c>
    </row>
    <row r="116" spans="1:10">
      <c r="A116" s="166">
        <f t="shared" si="5"/>
        <v>101</v>
      </c>
      <c r="B116" s="268" t="s">
        <v>648</v>
      </c>
      <c r="C116" s="257"/>
      <c r="D116" s="255">
        <v>1260078</v>
      </c>
      <c r="E116" s="253"/>
      <c r="F116" s="255">
        <v>1265690</v>
      </c>
      <c r="G116" s="253"/>
      <c r="H116" s="260">
        <f t="shared" si="3"/>
        <v>5612</v>
      </c>
      <c r="I116" s="262"/>
      <c r="J116" s="261">
        <f t="shared" si="4"/>
        <v>0.44536925491913992</v>
      </c>
    </row>
    <row r="117" spans="1:10">
      <c r="A117" s="166">
        <f t="shared" si="5"/>
        <v>102</v>
      </c>
      <c r="B117" s="268" t="s">
        <v>649</v>
      </c>
      <c r="C117" s="257"/>
      <c r="D117" s="255">
        <v>1357979</v>
      </c>
      <c r="E117" s="253"/>
      <c r="F117" s="255">
        <v>1260980</v>
      </c>
      <c r="G117" s="253"/>
      <c r="H117" s="260">
        <f t="shared" si="3"/>
        <v>-96999</v>
      </c>
      <c r="I117" s="262"/>
      <c r="J117" s="261">
        <f t="shared" si="4"/>
        <v>-7.1428939622777676</v>
      </c>
    </row>
    <row r="118" spans="1:10" ht="30">
      <c r="A118" s="166">
        <f t="shared" si="5"/>
        <v>103</v>
      </c>
      <c r="B118" s="268" t="s">
        <v>650</v>
      </c>
      <c r="C118" s="257"/>
      <c r="D118" s="255">
        <v>1263198</v>
      </c>
      <c r="E118" s="253"/>
      <c r="F118" s="255">
        <v>1251924</v>
      </c>
      <c r="G118" s="253"/>
      <c r="H118" s="260">
        <f t="shared" si="3"/>
        <v>-11274</v>
      </c>
      <c r="I118" s="262"/>
      <c r="J118" s="261">
        <f t="shared" si="4"/>
        <v>-0.89249666323094246</v>
      </c>
    </row>
    <row r="119" spans="1:10">
      <c r="A119" s="166">
        <f t="shared" si="5"/>
        <v>104</v>
      </c>
      <c r="B119" s="268" t="s">
        <v>159</v>
      </c>
      <c r="C119" s="257"/>
      <c r="D119" s="255">
        <v>1234181</v>
      </c>
      <c r="E119" s="253"/>
      <c r="F119" s="255">
        <v>1241986</v>
      </c>
      <c r="G119" s="253"/>
      <c r="H119" s="260">
        <f t="shared" si="3"/>
        <v>7805</v>
      </c>
      <c r="I119" s="262"/>
      <c r="J119" s="261">
        <f t="shared" si="4"/>
        <v>0.63240318883534918</v>
      </c>
    </row>
    <row r="120" spans="1:10">
      <c r="A120" s="166">
        <f t="shared" si="5"/>
        <v>105</v>
      </c>
      <c r="B120" s="268" t="s">
        <v>163</v>
      </c>
      <c r="C120" s="257"/>
      <c r="D120" s="255">
        <v>1235636</v>
      </c>
      <c r="E120" s="253"/>
      <c r="F120" s="255">
        <v>1236941</v>
      </c>
      <c r="G120" s="253"/>
      <c r="H120" s="260">
        <f t="shared" si="3"/>
        <v>1305</v>
      </c>
      <c r="I120" s="262"/>
      <c r="J120" s="261">
        <f t="shared" si="4"/>
        <v>0.10561362731419287</v>
      </c>
    </row>
    <row r="121" spans="1:10">
      <c r="A121" s="166">
        <f t="shared" si="5"/>
        <v>106</v>
      </c>
      <c r="B121" s="268" t="s">
        <v>651</v>
      </c>
      <c r="C121" s="257"/>
      <c r="D121" s="255">
        <v>1546281</v>
      </c>
      <c r="E121" s="253"/>
      <c r="F121" s="255">
        <v>1167006</v>
      </c>
      <c r="G121" s="253"/>
      <c r="H121" s="260">
        <f t="shared" si="3"/>
        <v>-379275</v>
      </c>
      <c r="I121" s="262"/>
      <c r="J121" s="261">
        <f t="shared" si="4"/>
        <v>-24.528206710164582</v>
      </c>
    </row>
    <row r="122" spans="1:10">
      <c r="A122" s="166">
        <f t="shared" si="5"/>
        <v>107</v>
      </c>
      <c r="B122" s="268" t="s">
        <v>652</v>
      </c>
      <c r="C122" s="257"/>
      <c r="D122" s="255" t="s">
        <v>577</v>
      </c>
      <c r="E122" s="253"/>
      <c r="F122" s="255">
        <v>1149741</v>
      </c>
      <c r="G122" s="253"/>
      <c r="H122" s="260"/>
      <c r="I122" s="262"/>
      <c r="J122" s="261"/>
    </row>
    <row r="123" spans="1:10">
      <c r="A123" s="166">
        <f t="shared" si="5"/>
        <v>108</v>
      </c>
      <c r="B123" s="268" t="s">
        <v>653</v>
      </c>
      <c r="C123" s="257"/>
      <c r="D123" s="255">
        <v>1277191</v>
      </c>
      <c r="E123" s="253"/>
      <c r="F123" s="255">
        <v>1147715</v>
      </c>
      <c r="G123" s="253"/>
      <c r="H123" s="260">
        <f t="shared" si="3"/>
        <v>-129476</v>
      </c>
      <c r="I123" s="262"/>
      <c r="J123" s="261">
        <f t="shared" si="4"/>
        <v>-10.13755969154183</v>
      </c>
    </row>
    <row r="124" spans="1:10">
      <c r="A124" s="166">
        <f t="shared" si="5"/>
        <v>109</v>
      </c>
      <c r="B124" s="268" t="s">
        <v>215</v>
      </c>
      <c r="C124" s="257"/>
      <c r="D124" s="255">
        <v>1149889</v>
      </c>
      <c r="E124" s="253"/>
      <c r="F124" s="255">
        <v>1137420</v>
      </c>
      <c r="G124" s="253"/>
      <c r="H124" s="260">
        <f t="shared" si="3"/>
        <v>-12469</v>
      </c>
      <c r="I124" s="262"/>
      <c r="J124" s="261">
        <f t="shared" si="4"/>
        <v>-1.0843655344124519</v>
      </c>
    </row>
    <row r="125" spans="1:10" ht="30">
      <c r="A125" s="166">
        <f t="shared" si="5"/>
        <v>110</v>
      </c>
      <c r="B125" s="268" t="s">
        <v>654</v>
      </c>
      <c r="C125" s="257"/>
      <c r="D125" s="255">
        <v>1137078</v>
      </c>
      <c r="E125" s="253"/>
      <c r="F125" s="255" t="s">
        <v>577</v>
      </c>
      <c r="G125" s="253"/>
      <c r="H125" s="260"/>
      <c r="I125" s="262"/>
      <c r="J125" s="261"/>
    </row>
    <row r="126" spans="1:10">
      <c r="A126" s="166">
        <f t="shared" si="5"/>
        <v>111</v>
      </c>
      <c r="B126" s="268" t="s">
        <v>652</v>
      </c>
      <c r="C126" s="257"/>
      <c r="D126" s="255">
        <v>1134232</v>
      </c>
      <c r="E126" s="253"/>
      <c r="F126" s="255" t="s">
        <v>577</v>
      </c>
      <c r="G126" s="253"/>
      <c r="H126" s="260"/>
      <c r="I126" s="262"/>
      <c r="J126" s="261"/>
    </row>
    <row r="127" spans="1:10" ht="30">
      <c r="A127" s="166">
        <f t="shared" si="5"/>
        <v>112</v>
      </c>
      <c r="B127" s="269" t="s">
        <v>655</v>
      </c>
      <c r="C127" s="258"/>
      <c r="D127" s="255">
        <v>1110603</v>
      </c>
      <c r="E127" s="253"/>
      <c r="F127" s="255">
        <v>1109505</v>
      </c>
      <c r="G127" s="253"/>
      <c r="H127" s="260">
        <f t="shared" si="3"/>
        <v>-1098</v>
      </c>
      <c r="I127" s="262"/>
      <c r="J127" s="261">
        <f t="shared" si="4"/>
        <v>-9.8865211061018199E-2</v>
      </c>
    </row>
    <row r="128" spans="1:10">
      <c r="A128" s="166">
        <f t="shared" si="5"/>
        <v>113</v>
      </c>
      <c r="B128" s="268" t="s">
        <v>656</v>
      </c>
      <c r="C128" s="257"/>
      <c r="D128" s="255">
        <v>1088336</v>
      </c>
      <c r="E128" s="253"/>
      <c r="F128" s="255">
        <v>1105638</v>
      </c>
      <c r="G128" s="253"/>
      <c r="H128" s="260">
        <f t="shared" si="3"/>
        <v>17302</v>
      </c>
      <c r="I128" s="262"/>
      <c r="J128" s="261">
        <f t="shared" si="4"/>
        <v>1.5897663956719248</v>
      </c>
    </row>
    <row r="129" spans="1:10">
      <c r="A129" s="166">
        <f t="shared" si="5"/>
        <v>114</v>
      </c>
      <c r="B129" s="268" t="s">
        <v>162</v>
      </c>
      <c r="C129" s="257"/>
      <c r="D129" s="255">
        <v>1067301</v>
      </c>
      <c r="E129" s="253"/>
      <c r="F129" s="255">
        <v>1064782</v>
      </c>
      <c r="G129" s="253"/>
      <c r="H129" s="260">
        <f t="shared" si="3"/>
        <v>-2519</v>
      </c>
      <c r="I129" s="262"/>
      <c r="J129" s="261">
        <f t="shared" si="4"/>
        <v>-0.23601589429785974</v>
      </c>
    </row>
    <row r="130" spans="1:10">
      <c r="A130" s="166">
        <f t="shared" si="5"/>
        <v>115</v>
      </c>
      <c r="B130" s="268" t="s">
        <v>155</v>
      </c>
      <c r="C130" s="257"/>
      <c r="D130" s="255">
        <v>1036602</v>
      </c>
      <c r="E130" s="253"/>
      <c r="F130" s="255">
        <v>1061403</v>
      </c>
      <c r="G130" s="253"/>
      <c r="H130" s="260">
        <f t="shared" si="3"/>
        <v>24801</v>
      </c>
      <c r="I130" s="262"/>
      <c r="J130" s="261">
        <f t="shared" si="4"/>
        <v>2.3925286657752931</v>
      </c>
    </row>
    <row r="131" spans="1:10">
      <c r="A131" s="166">
        <f t="shared" si="5"/>
        <v>116</v>
      </c>
      <c r="B131" s="268" t="s">
        <v>657</v>
      </c>
      <c r="C131" s="257"/>
      <c r="D131" s="255">
        <v>1164519</v>
      </c>
      <c r="E131" s="253"/>
      <c r="F131" s="255">
        <v>1058414</v>
      </c>
      <c r="G131" s="253"/>
      <c r="H131" s="260">
        <f t="shared" si="3"/>
        <v>-106105</v>
      </c>
      <c r="I131" s="262"/>
      <c r="J131" s="261">
        <f t="shared" si="4"/>
        <v>-9.1114872320674891</v>
      </c>
    </row>
    <row r="132" spans="1:10" ht="30">
      <c r="A132" s="166">
        <f t="shared" si="5"/>
        <v>117</v>
      </c>
      <c r="B132" s="268" t="s">
        <v>658</v>
      </c>
      <c r="C132" s="257"/>
      <c r="D132" s="255">
        <v>1023919</v>
      </c>
      <c r="E132" s="253"/>
      <c r="F132" s="255">
        <v>1016256</v>
      </c>
      <c r="G132" s="253"/>
      <c r="H132" s="260">
        <f t="shared" si="3"/>
        <v>-7663</v>
      </c>
      <c r="I132" s="262"/>
      <c r="J132" s="261">
        <f t="shared" si="4"/>
        <v>-0.74839904328369722</v>
      </c>
    </row>
    <row r="133" spans="1:10">
      <c r="A133" s="166">
        <f t="shared" si="5"/>
        <v>118</v>
      </c>
      <c r="B133" s="268" t="s">
        <v>659</v>
      </c>
      <c r="C133" s="257"/>
      <c r="D133" s="255">
        <v>1006044</v>
      </c>
      <c r="E133" s="253"/>
      <c r="F133" s="255">
        <v>1015898</v>
      </c>
      <c r="G133" s="253"/>
      <c r="H133" s="260">
        <f t="shared" si="3"/>
        <v>9854</v>
      </c>
      <c r="I133" s="262"/>
      <c r="J133" s="261">
        <f t="shared" si="4"/>
        <v>0.97948002274254409</v>
      </c>
    </row>
    <row r="134" spans="1:10">
      <c r="A134" s="166">
        <f t="shared" si="5"/>
        <v>119</v>
      </c>
      <c r="B134" s="268" t="s">
        <v>660</v>
      </c>
      <c r="C134" s="257"/>
      <c r="D134" s="255">
        <v>997407</v>
      </c>
      <c r="E134" s="253"/>
      <c r="F134" s="255">
        <v>992633</v>
      </c>
      <c r="G134" s="253"/>
      <c r="H134" s="260">
        <f t="shared" si="3"/>
        <v>-4774</v>
      </c>
      <c r="I134" s="262"/>
      <c r="J134" s="261">
        <f t="shared" si="4"/>
        <v>-0.47864111641486373</v>
      </c>
    </row>
    <row r="135" spans="1:10">
      <c r="A135" s="166">
        <f t="shared" si="5"/>
        <v>120</v>
      </c>
      <c r="B135" s="268" t="s">
        <v>661</v>
      </c>
      <c r="C135" s="257"/>
      <c r="D135" s="255">
        <v>959323</v>
      </c>
      <c r="E135" s="253"/>
      <c r="F135" s="255">
        <v>988387</v>
      </c>
      <c r="G135" s="253"/>
      <c r="H135" s="260">
        <f t="shared" si="3"/>
        <v>29064</v>
      </c>
      <c r="I135" s="262"/>
      <c r="J135" s="261">
        <f t="shared" si="4"/>
        <v>3.0296365249243475</v>
      </c>
    </row>
    <row r="136" spans="1:10">
      <c r="A136" s="166">
        <f t="shared" si="5"/>
        <v>121</v>
      </c>
      <c r="B136" s="268" t="s">
        <v>158</v>
      </c>
      <c r="C136" s="257"/>
      <c r="D136" s="255">
        <v>916127</v>
      </c>
      <c r="E136" s="253"/>
      <c r="F136" s="255">
        <v>919337</v>
      </c>
      <c r="G136" s="253"/>
      <c r="H136" s="260">
        <f t="shared" si="3"/>
        <v>3210</v>
      </c>
      <c r="I136" s="262"/>
      <c r="J136" s="261">
        <f t="shared" si="4"/>
        <v>0.35038810121304143</v>
      </c>
    </row>
    <row r="137" spans="1:10">
      <c r="A137" s="166">
        <f t="shared" si="5"/>
        <v>122</v>
      </c>
      <c r="B137" s="268" t="s">
        <v>662</v>
      </c>
      <c r="C137" s="257"/>
      <c r="D137" s="255">
        <v>882353</v>
      </c>
      <c r="E137" s="253"/>
      <c r="F137" s="255">
        <v>868734</v>
      </c>
      <c r="G137" s="253"/>
      <c r="H137" s="260">
        <f t="shared" si="3"/>
        <v>-13619</v>
      </c>
      <c r="I137" s="262"/>
      <c r="J137" s="261">
        <f t="shared" si="4"/>
        <v>-1.5434865637675625</v>
      </c>
    </row>
    <row r="138" spans="1:10">
      <c r="A138" s="166">
        <f t="shared" si="5"/>
        <v>123</v>
      </c>
      <c r="B138" s="268" t="s">
        <v>663</v>
      </c>
      <c r="C138" s="257"/>
      <c r="D138" s="255">
        <v>881752</v>
      </c>
      <c r="E138" s="253"/>
      <c r="F138" s="255">
        <v>858317</v>
      </c>
      <c r="G138" s="253"/>
      <c r="H138" s="260">
        <f t="shared" si="3"/>
        <v>-23435</v>
      </c>
      <c r="I138" s="262"/>
      <c r="J138" s="261">
        <f t="shared" si="4"/>
        <v>-2.6577767898456712</v>
      </c>
    </row>
    <row r="139" spans="1:10">
      <c r="A139" s="166">
        <f t="shared" si="5"/>
        <v>124</v>
      </c>
      <c r="B139" s="268" t="s">
        <v>664</v>
      </c>
      <c r="C139" s="257"/>
      <c r="D139" s="255">
        <v>839431</v>
      </c>
      <c r="E139" s="253"/>
      <c r="F139" s="255" t="s">
        <v>577</v>
      </c>
      <c r="G139" s="253"/>
      <c r="H139" s="260"/>
      <c r="I139" s="262"/>
      <c r="J139" s="261"/>
    </row>
    <row r="140" spans="1:10">
      <c r="A140" s="166">
        <f t="shared" si="5"/>
        <v>125</v>
      </c>
      <c r="B140" s="268" t="s">
        <v>665</v>
      </c>
      <c r="C140" s="257"/>
      <c r="D140" s="255">
        <v>833514</v>
      </c>
      <c r="E140" s="253"/>
      <c r="F140" s="255">
        <v>840978</v>
      </c>
      <c r="G140" s="253"/>
      <c r="H140" s="260">
        <f t="shared" si="3"/>
        <v>7464</v>
      </c>
      <c r="I140" s="262"/>
      <c r="J140" s="261">
        <f t="shared" si="4"/>
        <v>0.89548585866584118</v>
      </c>
    </row>
    <row r="141" spans="1:10">
      <c r="A141" s="166">
        <f t="shared" si="5"/>
        <v>126</v>
      </c>
      <c r="B141" s="268" t="s">
        <v>666</v>
      </c>
      <c r="C141" s="257"/>
      <c r="D141" s="255">
        <v>815165</v>
      </c>
      <c r="E141" s="253"/>
      <c r="F141" s="255">
        <v>825670</v>
      </c>
      <c r="G141" s="253"/>
      <c r="H141" s="260">
        <f t="shared" si="3"/>
        <v>10505</v>
      </c>
      <c r="I141" s="262"/>
      <c r="J141" s="261">
        <f t="shared" si="4"/>
        <v>1.2886961535394676</v>
      </c>
    </row>
    <row r="142" spans="1:10" ht="30">
      <c r="A142" s="166">
        <f t="shared" si="5"/>
        <v>127</v>
      </c>
      <c r="B142" s="268" t="s">
        <v>667</v>
      </c>
      <c r="C142" s="257"/>
      <c r="D142" s="255">
        <v>818389</v>
      </c>
      <c r="E142" s="253"/>
      <c r="F142" s="255">
        <v>818371</v>
      </c>
      <c r="G142" s="253"/>
      <c r="H142" s="260">
        <f t="shared" si="3"/>
        <v>-18</v>
      </c>
      <c r="I142" s="262"/>
      <c r="J142" s="261">
        <f t="shared" si="4"/>
        <v>-2.1994430521426853E-3</v>
      </c>
    </row>
    <row r="143" spans="1:10">
      <c r="A143" s="166">
        <f t="shared" si="5"/>
        <v>128</v>
      </c>
      <c r="B143" s="268" t="s">
        <v>668</v>
      </c>
      <c r="C143" s="257"/>
      <c r="D143" s="255">
        <v>779125</v>
      </c>
      <c r="E143" s="253"/>
      <c r="F143" s="255">
        <v>788954</v>
      </c>
      <c r="G143" s="253"/>
      <c r="H143" s="260">
        <f t="shared" si="3"/>
        <v>9829</v>
      </c>
      <c r="I143" s="262"/>
      <c r="J143" s="261">
        <f t="shared" si="4"/>
        <v>1.261543398042676</v>
      </c>
    </row>
    <row r="144" spans="1:10">
      <c r="A144" s="166">
        <f t="shared" si="5"/>
        <v>129</v>
      </c>
      <c r="B144" s="268" t="s">
        <v>669</v>
      </c>
      <c r="C144" s="257"/>
      <c r="D144" s="255">
        <v>776881</v>
      </c>
      <c r="E144" s="253"/>
      <c r="F144" s="255">
        <v>787419</v>
      </c>
      <c r="G144" s="253"/>
      <c r="H144" s="260">
        <f t="shared" si="3"/>
        <v>10538</v>
      </c>
      <c r="I144" s="262"/>
      <c r="J144" s="261">
        <f t="shared" si="4"/>
        <v>1.3564497007907259</v>
      </c>
    </row>
    <row r="145" spans="1:10">
      <c r="A145" s="166">
        <f t="shared" si="5"/>
        <v>130</v>
      </c>
      <c r="B145" s="268" t="s">
        <v>670</v>
      </c>
      <c r="C145" s="257"/>
      <c r="D145" s="255">
        <v>712399</v>
      </c>
      <c r="E145" s="253"/>
      <c r="F145" s="255">
        <v>779565</v>
      </c>
      <c r="G145" s="253"/>
      <c r="H145" s="260">
        <f t="shared" ref="H145:H208" si="6">F145-D145</f>
        <v>67166</v>
      </c>
      <c r="I145" s="262"/>
      <c r="J145" s="261">
        <f t="shared" ref="J145:J208" si="7">((F145-D145)/D145)*100</f>
        <v>9.428143498236242</v>
      </c>
    </row>
    <row r="146" spans="1:10" ht="30">
      <c r="A146" s="166">
        <f t="shared" ref="A146:A209" si="8">A145+1</f>
        <v>131</v>
      </c>
      <c r="B146" s="268" t="s">
        <v>671</v>
      </c>
      <c r="C146" s="257"/>
      <c r="D146" s="255">
        <v>762895</v>
      </c>
      <c r="E146" s="253"/>
      <c r="F146" s="255">
        <v>777004</v>
      </c>
      <c r="G146" s="253"/>
      <c r="H146" s="260">
        <f t="shared" si="6"/>
        <v>14109</v>
      </c>
      <c r="I146" s="262"/>
      <c r="J146" s="261">
        <f t="shared" si="7"/>
        <v>1.8494026045523957</v>
      </c>
    </row>
    <row r="147" spans="1:10">
      <c r="A147" s="166">
        <f t="shared" si="8"/>
        <v>132</v>
      </c>
      <c r="B147" s="268" t="s">
        <v>672</v>
      </c>
      <c r="C147" s="257"/>
      <c r="D147" s="255">
        <v>725315</v>
      </c>
      <c r="E147" s="253"/>
      <c r="F147" s="255">
        <v>761200</v>
      </c>
      <c r="G147" s="253"/>
      <c r="H147" s="260">
        <f t="shared" si="6"/>
        <v>35885</v>
      </c>
      <c r="I147" s="262"/>
      <c r="J147" s="261">
        <f t="shared" si="7"/>
        <v>4.9475055665469485</v>
      </c>
    </row>
    <row r="148" spans="1:10">
      <c r="A148" s="166">
        <f t="shared" si="8"/>
        <v>133</v>
      </c>
      <c r="B148" s="268" t="s">
        <v>673</v>
      </c>
      <c r="C148" s="257"/>
      <c r="D148" s="255" t="s">
        <v>577</v>
      </c>
      <c r="E148" s="253"/>
      <c r="F148" s="255">
        <v>753702</v>
      </c>
      <c r="G148" s="253"/>
      <c r="H148" s="260"/>
      <c r="I148" s="262"/>
      <c r="J148" s="261"/>
    </row>
    <row r="149" spans="1:10">
      <c r="A149" s="166">
        <f t="shared" si="8"/>
        <v>134</v>
      </c>
      <c r="B149" s="268" t="s">
        <v>674</v>
      </c>
      <c r="C149" s="257"/>
      <c r="D149" s="255">
        <v>757907</v>
      </c>
      <c r="E149" s="253"/>
      <c r="F149" s="255">
        <v>747366</v>
      </c>
      <c r="G149" s="253"/>
      <c r="H149" s="260">
        <f t="shared" si="6"/>
        <v>-10541</v>
      </c>
      <c r="I149" s="262"/>
      <c r="J149" s="261">
        <f t="shared" si="7"/>
        <v>-1.3908038849093622</v>
      </c>
    </row>
    <row r="150" spans="1:10" ht="30">
      <c r="A150" s="166">
        <f t="shared" si="8"/>
        <v>135</v>
      </c>
      <c r="B150" s="268" t="s">
        <v>675</v>
      </c>
      <c r="C150" s="257"/>
      <c r="D150" s="255">
        <v>743635</v>
      </c>
      <c r="E150" s="253"/>
      <c r="F150" s="255">
        <v>745750</v>
      </c>
      <c r="G150" s="253"/>
      <c r="H150" s="260">
        <f t="shared" si="6"/>
        <v>2115</v>
      </c>
      <c r="I150" s="262"/>
      <c r="J150" s="261">
        <f t="shared" si="7"/>
        <v>0.28441372447504487</v>
      </c>
    </row>
    <row r="151" spans="1:10">
      <c r="A151" s="166">
        <f t="shared" si="8"/>
        <v>136</v>
      </c>
      <c r="B151" s="268" t="s">
        <v>676</v>
      </c>
      <c r="C151" s="257"/>
      <c r="D151" s="255">
        <v>724337</v>
      </c>
      <c r="E151" s="253"/>
      <c r="F151" s="255">
        <v>735196</v>
      </c>
      <c r="G151" s="253"/>
      <c r="H151" s="260">
        <f t="shared" si="6"/>
        <v>10859</v>
      </c>
      <c r="I151" s="262"/>
      <c r="J151" s="261">
        <f t="shared" si="7"/>
        <v>1.4991640631363579</v>
      </c>
    </row>
    <row r="152" spans="1:10" ht="30">
      <c r="A152" s="166">
        <f t="shared" si="8"/>
        <v>137</v>
      </c>
      <c r="B152" s="268" t="s">
        <v>677</v>
      </c>
      <c r="C152" s="257"/>
      <c r="D152" s="255">
        <v>700397</v>
      </c>
      <c r="E152" s="253"/>
      <c r="F152" s="255">
        <v>706808</v>
      </c>
      <c r="G152" s="253"/>
      <c r="H152" s="260">
        <f t="shared" si="6"/>
        <v>6411</v>
      </c>
      <c r="I152" s="262"/>
      <c r="J152" s="261">
        <f t="shared" si="7"/>
        <v>0.91533801543981475</v>
      </c>
    </row>
    <row r="153" spans="1:10">
      <c r="A153" s="166">
        <f t="shared" si="8"/>
        <v>138</v>
      </c>
      <c r="B153" s="268" t="s">
        <v>678</v>
      </c>
      <c r="C153" s="257"/>
      <c r="D153" s="255">
        <v>690626</v>
      </c>
      <c r="E153" s="253"/>
      <c r="F153" s="255">
        <v>700590</v>
      </c>
      <c r="G153" s="253"/>
      <c r="H153" s="260">
        <f t="shared" si="6"/>
        <v>9964</v>
      </c>
      <c r="I153" s="262"/>
      <c r="J153" s="261">
        <f t="shared" si="7"/>
        <v>1.4427490421733327</v>
      </c>
    </row>
    <row r="154" spans="1:10" ht="30">
      <c r="A154" s="166">
        <f t="shared" si="8"/>
        <v>139</v>
      </c>
      <c r="B154" s="268" t="s">
        <v>679</v>
      </c>
      <c r="C154" s="257"/>
      <c r="D154" s="255">
        <v>785054</v>
      </c>
      <c r="E154" s="253"/>
      <c r="F154" s="255">
        <v>685138</v>
      </c>
      <c r="G154" s="253"/>
      <c r="H154" s="260">
        <f t="shared" si="6"/>
        <v>-99916</v>
      </c>
      <c r="I154" s="262"/>
      <c r="J154" s="261">
        <f t="shared" si="7"/>
        <v>-12.727277359264457</v>
      </c>
    </row>
    <row r="155" spans="1:10">
      <c r="A155" s="166">
        <f t="shared" si="8"/>
        <v>140</v>
      </c>
      <c r="B155" s="268" t="s">
        <v>680</v>
      </c>
      <c r="C155" s="257"/>
      <c r="D155" s="255">
        <v>693909</v>
      </c>
      <c r="E155" s="253"/>
      <c r="F155" s="255">
        <v>684437</v>
      </c>
      <c r="G155" s="253"/>
      <c r="H155" s="260">
        <f t="shared" si="6"/>
        <v>-9472</v>
      </c>
      <c r="I155" s="262"/>
      <c r="J155" s="261">
        <f t="shared" si="7"/>
        <v>-1.3650204853950589</v>
      </c>
    </row>
    <row r="156" spans="1:10">
      <c r="A156" s="166">
        <f t="shared" si="8"/>
        <v>141</v>
      </c>
      <c r="B156" s="268" t="s">
        <v>681</v>
      </c>
      <c r="C156" s="257"/>
      <c r="D156" s="255">
        <v>670571</v>
      </c>
      <c r="E156" s="253"/>
      <c r="F156" s="255">
        <v>678548</v>
      </c>
      <c r="G156" s="253"/>
      <c r="H156" s="260">
        <f t="shared" si="6"/>
        <v>7977</v>
      </c>
      <c r="I156" s="262"/>
      <c r="J156" s="261">
        <f t="shared" si="7"/>
        <v>1.1895832059543285</v>
      </c>
    </row>
    <row r="157" spans="1:10">
      <c r="A157" s="166">
        <f t="shared" si="8"/>
        <v>142</v>
      </c>
      <c r="B157" s="268" t="s">
        <v>682</v>
      </c>
      <c r="C157" s="257"/>
      <c r="D157" s="255">
        <v>666717</v>
      </c>
      <c r="E157" s="253"/>
      <c r="F157" s="255">
        <v>669785</v>
      </c>
      <c r="G157" s="253"/>
      <c r="H157" s="260">
        <f t="shared" si="6"/>
        <v>3068</v>
      </c>
      <c r="I157" s="262"/>
      <c r="J157" s="261">
        <f t="shared" si="7"/>
        <v>0.46016525752305704</v>
      </c>
    </row>
    <row r="158" spans="1:10" ht="30">
      <c r="A158" s="166">
        <f t="shared" si="8"/>
        <v>143</v>
      </c>
      <c r="B158" s="268" t="s">
        <v>683</v>
      </c>
      <c r="C158" s="257"/>
      <c r="D158" s="255">
        <v>668761</v>
      </c>
      <c r="E158" s="253"/>
      <c r="F158" s="255">
        <v>662149</v>
      </c>
      <c r="G158" s="253"/>
      <c r="H158" s="260">
        <f t="shared" si="6"/>
        <v>-6612</v>
      </c>
      <c r="I158" s="262"/>
      <c r="J158" s="261">
        <f t="shared" si="7"/>
        <v>-0.98869401774325949</v>
      </c>
    </row>
    <row r="159" spans="1:10">
      <c r="A159" s="166">
        <f t="shared" si="8"/>
        <v>144</v>
      </c>
      <c r="B159" s="268" t="s">
        <v>684</v>
      </c>
      <c r="C159" s="257"/>
      <c r="D159" s="255">
        <v>645507</v>
      </c>
      <c r="E159" s="253"/>
      <c r="F159" s="255">
        <v>655583</v>
      </c>
      <c r="G159" s="253"/>
      <c r="H159" s="260">
        <f t="shared" si="6"/>
        <v>10076</v>
      </c>
      <c r="I159" s="262"/>
      <c r="J159" s="261">
        <f t="shared" si="7"/>
        <v>1.5609435683888788</v>
      </c>
    </row>
    <row r="160" spans="1:10">
      <c r="A160" s="166">
        <f t="shared" si="8"/>
        <v>145</v>
      </c>
      <c r="B160" s="268" t="s">
        <v>685</v>
      </c>
      <c r="C160" s="257"/>
      <c r="D160" s="255">
        <v>639948</v>
      </c>
      <c r="E160" s="253"/>
      <c r="F160" s="255">
        <v>649040</v>
      </c>
      <c r="G160" s="253"/>
      <c r="H160" s="260">
        <f t="shared" si="6"/>
        <v>9092</v>
      </c>
      <c r="I160" s="262"/>
      <c r="J160" s="261">
        <f t="shared" si="7"/>
        <v>1.4207404351603568</v>
      </c>
    </row>
    <row r="161" spans="1:10">
      <c r="A161" s="166">
        <f t="shared" si="8"/>
        <v>146</v>
      </c>
      <c r="B161" s="268" t="s">
        <v>180</v>
      </c>
      <c r="C161" s="257"/>
      <c r="D161" s="255">
        <v>659262</v>
      </c>
      <c r="E161" s="253"/>
      <c r="F161" s="255">
        <v>647952</v>
      </c>
      <c r="G161" s="253"/>
      <c r="H161" s="260">
        <f t="shared" si="6"/>
        <v>-11310</v>
      </c>
      <c r="I161" s="262"/>
      <c r="J161" s="261">
        <f t="shared" si="7"/>
        <v>-1.7155546656716147</v>
      </c>
    </row>
    <row r="162" spans="1:10">
      <c r="A162" s="166">
        <f t="shared" si="8"/>
        <v>147</v>
      </c>
      <c r="B162" s="268" t="s">
        <v>686</v>
      </c>
      <c r="C162" s="257"/>
      <c r="D162" s="255">
        <v>688853</v>
      </c>
      <c r="E162" s="253"/>
      <c r="F162" s="255">
        <v>641704</v>
      </c>
      <c r="G162" s="253"/>
      <c r="H162" s="260">
        <f t="shared" si="6"/>
        <v>-47149</v>
      </c>
      <c r="I162" s="262"/>
      <c r="J162" s="261">
        <f t="shared" si="7"/>
        <v>-6.8445662572421115</v>
      </c>
    </row>
    <row r="163" spans="1:10">
      <c r="A163" s="166">
        <f t="shared" si="8"/>
        <v>148</v>
      </c>
      <c r="B163" s="268" t="s">
        <v>687</v>
      </c>
      <c r="C163" s="257"/>
      <c r="D163" s="255">
        <v>634930</v>
      </c>
      <c r="E163" s="253"/>
      <c r="F163" s="255">
        <v>639358</v>
      </c>
      <c r="G163" s="253"/>
      <c r="H163" s="260">
        <f t="shared" si="6"/>
        <v>4428</v>
      </c>
      <c r="I163" s="262"/>
      <c r="J163" s="261">
        <f t="shared" si="7"/>
        <v>0.69739971335422801</v>
      </c>
    </row>
    <row r="164" spans="1:10">
      <c r="A164" s="166">
        <f t="shared" si="8"/>
        <v>149</v>
      </c>
      <c r="B164" s="268" t="s">
        <v>688</v>
      </c>
      <c r="C164" s="257"/>
      <c r="D164" s="255">
        <v>629970</v>
      </c>
      <c r="E164" s="253"/>
      <c r="F164" s="255">
        <v>638452</v>
      </c>
      <c r="G164" s="253"/>
      <c r="H164" s="260">
        <f t="shared" si="6"/>
        <v>8482</v>
      </c>
      <c r="I164" s="262"/>
      <c r="J164" s="261">
        <f t="shared" si="7"/>
        <v>1.3464133212692668</v>
      </c>
    </row>
    <row r="165" spans="1:10" ht="30">
      <c r="A165" s="166">
        <f t="shared" si="8"/>
        <v>150</v>
      </c>
      <c r="B165" s="268" t="s">
        <v>689</v>
      </c>
      <c r="C165" s="257"/>
      <c r="D165" s="255">
        <v>620975</v>
      </c>
      <c r="E165" s="253"/>
      <c r="F165" s="255">
        <v>632650</v>
      </c>
      <c r="G165" s="253"/>
      <c r="H165" s="260">
        <f t="shared" si="6"/>
        <v>11675</v>
      </c>
      <c r="I165" s="262"/>
      <c r="J165" s="261">
        <f t="shared" si="7"/>
        <v>1.8801078948427876</v>
      </c>
    </row>
    <row r="166" spans="1:10">
      <c r="A166" s="166">
        <f t="shared" si="8"/>
        <v>151</v>
      </c>
      <c r="B166" s="268" t="s">
        <v>690</v>
      </c>
      <c r="C166" s="257"/>
      <c r="D166" s="255">
        <v>619621</v>
      </c>
      <c r="E166" s="253"/>
      <c r="F166" s="255">
        <v>629311</v>
      </c>
      <c r="G166" s="253"/>
      <c r="H166" s="260">
        <f t="shared" si="6"/>
        <v>9690</v>
      </c>
      <c r="I166" s="262"/>
      <c r="J166" s="261">
        <f t="shared" si="7"/>
        <v>1.5638591977999456</v>
      </c>
    </row>
    <row r="167" spans="1:10">
      <c r="A167" s="166">
        <f t="shared" si="8"/>
        <v>152</v>
      </c>
      <c r="B167" s="268" t="s">
        <v>691</v>
      </c>
      <c r="C167" s="257"/>
      <c r="D167" s="255">
        <v>586462</v>
      </c>
      <c r="E167" s="253"/>
      <c r="F167" s="255">
        <v>606534</v>
      </c>
      <c r="G167" s="253"/>
      <c r="H167" s="260">
        <f t="shared" si="6"/>
        <v>20072</v>
      </c>
      <c r="I167" s="262"/>
      <c r="J167" s="261">
        <f t="shared" si="7"/>
        <v>3.4225576422683828</v>
      </c>
    </row>
    <row r="168" spans="1:10">
      <c r="A168" s="166">
        <f t="shared" si="8"/>
        <v>153</v>
      </c>
      <c r="B168" s="268" t="s">
        <v>692</v>
      </c>
      <c r="C168" s="257"/>
      <c r="D168" s="255">
        <v>585618</v>
      </c>
      <c r="E168" s="253"/>
      <c r="F168" s="255">
        <v>596477</v>
      </c>
      <c r="G168" s="253"/>
      <c r="H168" s="260">
        <f t="shared" si="6"/>
        <v>10859</v>
      </c>
      <c r="I168" s="262"/>
      <c r="J168" s="261">
        <f t="shared" si="7"/>
        <v>1.8542804353691316</v>
      </c>
    </row>
    <row r="169" spans="1:10">
      <c r="A169" s="166">
        <f t="shared" si="8"/>
        <v>154</v>
      </c>
      <c r="B169" s="268" t="s">
        <v>693</v>
      </c>
      <c r="C169" s="257"/>
      <c r="D169" s="255">
        <v>608388</v>
      </c>
      <c r="E169" s="253"/>
      <c r="F169" s="255">
        <v>592545</v>
      </c>
      <c r="G169" s="253"/>
      <c r="H169" s="260">
        <f t="shared" si="6"/>
        <v>-15843</v>
      </c>
      <c r="I169" s="262"/>
      <c r="J169" s="261">
        <f t="shared" si="7"/>
        <v>-2.6040947553206175</v>
      </c>
    </row>
    <row r="170" spans="1:10">
      <c r="A170" s="166">
        <f t="shared" si="8"/>
        <v>155</v>
      </c>
      <c r="B170" s="268" t="s">
        <v>694</v>
      </c>
      <c r="C170" s="257"/>
      <c r="D170" s="255">
        <v>604164</v>
      </c>
      <c r="E170" s="253"/>
      <c r="F170" s="255">
        <v>589102</v>
      </c>
      <c r="G170" s="253"/>
      <c r="H170" s="260">
        <f t="shared" si="6"/>
        <v>-15062</v>
      </c>
      <c r="I170" s="262"/>
      <c r="J170" s="261">
        <f t="shared" si="7"/>
        <v>-2.4930316933812673</v>
      </c>
    </row>
    <row r="171" spans="1:10">
      <c r="A171" s="166">
        <f t="shared" si="8"/>
        <v>156</v>
      </c>
      <c r="B171" s="268" t="s">
        <v>99</v>
      </c>
      <c r="C171" s="257"/>
      <c r="D171" s="255">
        <v>576808</v>
      </c>
      <c r="E171" s="253"/>
      <c r="F171" s="255">
        <v>577164</v>
      </c>
      <c r="G171" s="253"/>
      <c r="H171" s="260">
        <f t="shared" si="6"/>
        <v>356</v>
      </c>
      <c r="I171" s="262"/>
      <c r="J171" s="261">
        <f t="shared" si="7"/>
        <v>6.1718977545387722E-2</v>
      </c>
    </row>
    <row r="172" spans="1:10">
      <c r="A172" s="166">
        <f t="shared" si="8"/>
        <v>157</v>
      </c>
      <c r="B172" s="268" t="s">
        <v>695</v>
      </c>
      <c r="C172" s="257"/>
      <c r="D172" s="255">
        <v>563432</v>
      </c>
      <c r="E172" s="253"/>
      <c r="F172" s="255">
        <v>572460</v>
      </c>
      <c r="G172" s="253"/>
      <c r="H172" s="260">
        <f t="shared" si="6"/>
        <v>9028</v>
      </c>
      <c r="I172" s="262"/>
      <c r="J172" s="261">
        <f t="shared" si="7"/>
        <v>1.6023229067571598</v>
      </c>
    </row>
    <row r="173" spans="1:10">
      <c r="A173" s="166">
        <f t="shared" si="8"/>
        <v>158</v>
      </c>
      <c r="B173" s="268" t="s">
        <v>696</v>
      </c>
      <c r="C173" s="257"/>
      <c r="D173" s="255">
        <v>561329</v>
      </c>
      <c r="E173" s="253"/>
      <c r="F173" s="255">
        <v>570012</v>
      </c>
      <c r="G173" s="253"/>
      <c r="H173" s="260">
        <f t="shared" si="6"/>
        <v>8683</v>
      </c>
      <c r="I173" s="262"/>
      <c r="J173" s="261">
        <f t="shared" si="7"/>
        <v>1.5468646729458124</v>
      </c>
    </row>
    <row r="174" spans="1:10">
      <c r="A174" s="166">
        <f t="shared" si="8"/>
        <v>159</v>
      </c>
      <c r="B174" s="268" t="s">
        <v>697</v>
      </c>
      <c r="C174" s="257"/>
      <c r="D174" s="255">
        <v>579305</v>
      </c>
      <c r="E174" s="253"/>
      <c r="F174" s="255">
        <v>566918</v>
      </c>
      <c r="G174" s="253"/>
      <c r="H174" s="260">
        <f t="shared" si="6"/>
        <v>-12387</v>
      </c>
      <c r="I174" s="262"/>
      <c r="J174" s="261">
        <f t="shared" si="7"/>
        <v>-2.1382518707761888</v>
      </c>
    </row>
    <row r="175" spans="1:10" ht="30">
      <c r="A175" s="166">
        <f t="shared" si="8"/>
        <v>160</v>
      </c>
      <c r="B175" s="268" t="s">
        <v>698</v>
      </c>
      <c r="C175" s="257"/>
      <c r="D175" s="255">
        <v>566983</v>
      </c>
      <c r="E175" s="253"/>
      <c r="F175" s="255">
        <v>562483</v>
      </c>
      <c r="G175" s="253"/>
      <c r="H175" s="260">
        <f t="shared" si="6"/>
        <v>-4500</v>
      </c>
      <c r="I175" s="262"/>
      <c r="J175" s="261">
        <f t="shared" si="7"/>
        <v>-0.79367458989070216</v>
      </c>
    </row>
    <row r="176" spans="1:10">
      <c r="A176" s="166">
        <f t="shared" si="8"/>
        <v>161</v>
      </c>
      <c r="B176" s="268" t="s">
        <v>100</v>
      </c>
      <c r="C176" s="257"/>
      <c r="D176" s="255">
        <v>577203</v>
      </c>
      <c r="E176" s="253"/>
      <c r="F176" s="255">
        <v>556161</v>
      </c>
      <c r="G176" s="253"/>
      <c r="H176" s="260">
        <f t="shared" si="6"/>
        <v>-21042</v>
      </c>
      <c r="I176" s="262"/>
      <c r="J176" s="261">
        <f t="shared" si="7"/>
        <v>-3.6455111979667465</v>
      </c>
    </row>
    <row r="177" spans="1:10">
      <c r="A177" s="166">
        <f t="shared" si="8"/>
        <v>162</v>
      </c>
      <c r="B177" s="268" t="s">
        <v>699</v>
      </c>
      <c r="C177" s="257"/>
      <c r="D177" s="255">
        <v>503429</v>
      </c>
      <c r="E177" s="253"/>
      <c r="F177" s="255">
        <v>512011</v>
      </c>
      <c r="G177" s="253"/>
      <c r="H177" s="260">
        <f t="shared" si="6"/>
        <v>8582</v>
      </c>
      <c r="I177" s="262"/>
      <c r="J177" s="261">
        <f t="shared" si="7"/>
        <v>1.7047091049581968</v>
      </c>
    </row>
    <row r="178" spans="1:10">
      <c r="A178" s="166">
        <f t="shared" si="8"/>
        <v>163</v>
      </c>
      <c r="B178" s="268" t="s">
        <v>700</v>
      </c>
      <c r="C178" s="257"/>
      <c r="D178" s="255">
        <v>511995</v>
      </c>
      <c r="E178" s="253"/>
      <c r="F178" s="255">
        <v>509133</v>
      </c>
      <c r="G178" s="253"/>
      <c r="H178" s="260">
        <f t="shared" si="6"/>
        <v>-2862</v>
      </c>
      <c r="I178" s="262"/>
      <c r="J178" s="261">
        <f t="shared" si="7"/>
        <v>-0.55898983388509649</v>
      </c>
    </row>
    <row r="179" spans="1:10">
      <c r="A179" s="166">
        <f t="shared" si="8"/>
        <v>164</v>
      </c>
      <c r="B179" s="268" t="s">
        <v>122</v>
      </c>
      <c r="C179" s="257"/>
      <c r="D179" s="255">
        <v>510574</v>
      </c>
      <c r="E179" s="253"/>
      <c r="F179" s="255">
        <v>502647</v>
      </c>
      <c r="G179" s="253"/>
      <c r="H179" s="260">
        <f t="shared" si="6"/>
        <v>-7927</v>
      </c>
      <c r="I179" s="262"/>
      <c r="J179" s="261">
        <f t="shared" si="7"/>
        <v>-1.5525663273100472</v>
      </c>
    </row>
    <row r="180" spans="1:10">
      <c r="A180" s="166">
        <f t="shared" si="8"/>
        <v>165</v>
      </c>
      <c r="B180" s="268" t="s">
        <v>701</v>
      </c>
      <c r="C180" s="257"/>
      <c r="D180" s="255">
        <v>503943</v>
      </c>
      <c r="E180" s="253"/>
      <c r="F180" s="255">
        <v>497150</v>
      </c>
      <c r="G180" s="253"/>
      <c r="H180" s="260">
        <f t="shared" si="6"/>
        <v>-6793</v>
      </c>
      <c r="I180" s="262"/>
      <c r="J180" s="261">
        <f t="shared" si="7"/>
        <v>-1.3479699092952973</v>
      </c>
    </row>
    <row r="181" spans="1:10">
      <c r="A181" s="166">
        <f t="shared" si="8"/>
        <v>166</v>
      </c>
      <c r="B181" s="268" t="s">
        <v>702</v>
      </c>
      <c r="C181" s="257"/>
      <c r="D181" s="255">
        <v>486293</v>
      </c>
      <c r="E181" s="253"/>
      <c r="F181" s="255">
        <v>494653</v>
      </c>
      <c r="G181" s="253"/>
      <c r="H181" s="260">
        <f t="shared" si="6"/>
        <v>8360</v>
      </c>
      <c r="I181" s="262"/>
      <c r="J181" s="261">
        <f t="shared" si="7"/>
        <v>1.7191281799244489</v>
      </c>
    </row>
    <row r="182" spans="1:10">
      <c r="A182" s="166">
        <f t="shared" si="8"/>
        <v>167</v>
      </c>
      <c r="B182" s="268" t="s">
        <v>703</v>
      </c>
      <c r="C182" s="257"/>
      <c r="D182" s="255">
        <v>502516</v>
      </c>
      <c r="E182" s="253"/>
      <c r="F182" s="255">
        <v>493170</v>
      </c>
      <c r="G182" s="253"/>
      <c r="H182" s="260">
        <f t="shared" si="6"/>
        <v>-9346</v>
      </c>
      <c r="I182" s="262"/>
      <c r="J182" s="261">
        <f t="shared" si="7"/>
        <v>-1.8598412786856537</v>
      </c>
    </row>
    <row r="183" spans="1:10">
      <c r="A183" s="166">
        <f t="shared" si="8"/>
        <v>168</v>
      </c>
      <c r="B183" s="268" t="s">
        <v>704</v>
      </c>
      <c r="C183" s="257"/>
      <c r="D183" s="255">
        <v>494604</v>
      </c>
      <c r="E183" s="253"/>
      <c r="F183" s="255">
        <v>489605</v>
      </c>
      <c r="G183" s="253"/>
      <c r="H183" s="260">
        <f t="shared" si="6"/>
        <v>-4999</v>
      </c>
      <c r="I183" s="262"/>
      <c r="J183" s="261">
        <f t="shared" si="7"/>
        <v>-1.0107075559437451</v>
      </c>
    </row>
    <row r="184" spans="1:10">
      <c r="A184" s="166">
        <f t="shared" si="8"/>
        <v>169</v>
      </c>
      <c r="B184" s="268" t="s">
        <v>705</v>
      </c>
      <c r="C184" s="257"/>
      <c r="D184" s="255">
        <v>481678</v>
      </c>
      <c r="E184" s="253"/>
      <c r="F184" s="255">
        <v>485260</v>
      </c>
      <c r="G184" s="253"/>
      <c r="H184" s="260">
        <f t="shared" si="6"/>
        <v>3582</v>
      </c>
      <c r="I184" s="262"/>
      <c r="J184" s="261">
        <f t="shared" si="7"/>
        <v>0.74365032241455908</v>
      </c>
    </row>
    <row r="185" spans="1:10">
      <c r="A185" s="166">
        <f t="shared" si="8"/>
        <v>170</v>
      </c>
      <c r="B185" s="268" t="s">
        <v>98</v>
      </c>
      <c r="C185" s="257"/>
      <c r="D185" s="255">
        <v>471249</v>
      </c>
      <c r="E185" s="253"/>
      <c r="F185" s="255">
        <v>477717</v>
      </c>
      <c r="G185" s="253"/>
      <c r="H185" s="260">
        <f t="shared" si="6"/>
        <v>6468</v>
      </c>
      <c r="I185" s="262"/>
      <c r="J185" s="261">
        <f t="shared" si="7"/>
        <v>1.3725228064144435</v>
      </c>
    </row>
    <row r="186" spans="1:10">
      <c r="A186" s="166">
        <f t="shared" si="8"/>
        <v>171</v>
      </c>
      <c r="B186" s="268" t="s">
        <v>706</v>
      </c>
      <c r="C186" s="257"/>
      <c r="D186" s="255">
        <v>464938</v>
      </c>
      <c r="E186" s="253"/>
      <c r="F186" s="255">
        <v>473502</v>
      </c>
      <c r="G186" s="253"/>
      <c r="H186" s="260">
        <f t="shared" si="6"/>
        <v>8564</v>
      </c>
      <c r="I186" s="262"/>
      <c r="J186" s="261">
        <f t="shared" si="7"/>
        <v>1.841966025577604</v>
      </c>
    </row>
    <row r="187" spans="1:10">
      <c r="A187" s="166">
        <f t="shared" si="8"/>
        <v>172</v>
      </c>
      <c r="B187" s="268" t="s">
        <v>707</v>
      </c>
      <c r="C187" s="257"/>
      <c r="D187" s="255">
        <v>397877</v>
      </c>
      <c r="E187" s="253"/>
      <c r="F187" s="255">
        <v>472107</v>
      </c>
      <c r="G187" s="253"/>
      <c r="H187" s="260">
        <f t="shared" si="6"/>
        <v>74230</v>
      </c>
      <c r="I187" s="262"/>
      <c r="J187" s="261">
        <f t="shared" si="7"/>
        <v>18.656519477124839</v>
      </c>
    </row>
    <row r="188" spans="1:10">
      <c r="A188" s="166">
        <f t="shared" si="8"/>
        <v>173</v>
      </c>
      <c r="B188" s="268" t="s">
        <v>708</v>
      </c>
      <c r="C188" s="257"/>
      <c r="D188" s="255">
        <v>482318</v>
      </c>
      <c r="E188" s="253"/>
      <c r="F188" s="255">
        <v>467504</v>
      </c>
      <c r="G188" s="253"/>
      <c r="H188" s="260">
        <f t="shared" si="6"/>
        <v>-14814</v>
      </c>
      <c r="I188" s="262"/>
      <c r="J188" s="261">
        <f t="shared" si="7"/>
        <v>-3.07141761244656</v>
      </c>
    </row>
    <row r="189" spans="1:10">
      <c r="A189" s="166">
        <f t="shared" si="8"/>
        <v>174</v>
      </c>
      <c r="B189" s="268" t="s">
        <v>709</v>
      </c>
      <c r="C189" s="257"/>
      <c r="D189" s="255">
        <v>472287</v>
      </c>
      <c r="E189" s="253"/>
      <c r="F189" s="255">
        <v>461792</v>
      </c>
      <c r="G189" s="253"/>
      <c r="H189" s="260">
        <f t="shared" si="6"/>
        <v>-10495</v>
      </c>
      <c r="I189" s="262"/>
      <c r="J189" s="261">
        <f t="shared" si="7"/>
        <v>-2.2221657593793602</v>
      </c>
    </row>
    <row r="190" spans="1:10">
      <c r="A190" s="166">
        <f t="shared" si="8"/>
        <v>175</v>
      </c>
      <c r="B190" s="268" t="s">
        <v>710</v>
      </c>
      <c r="C190" s="257"/>
      <c r="D190" s="255">
        <v>480222</v>
      </c>
      <c r="E190" s="253"/>
      <c r="F190" s="255">
        <v>460624</v>
      </c>
      <c r="G190" s="253"/>
      <c r="H190" s="260">
        <f t="shared" si="6"/>
        <v>-19598</v>
      </c>
      <c r="I190" s="262"/>
      <c r="J190" s="261">
        <f t="shared" si="7"/>
        <v>-4.0810291906659835</v>
      </c>
    </row>
    <row r="191" spans="1:10">
      <c r="A191" s="166">
        <f t="shared" si="8"/>
        <v>176</v>
      </c>
      <c r="B191" s="268" t="s">
        <v>711</v>
      </c>
      <c r="C191" s="257"/>
      <c r="D191" s="255">
        <v>465691</v>
      </c>
      <c r="E191" s="253"/>
      <c r="F191" s="255">
        <v>460017</v>
      </c>
      <c r="G191" s="253"/>
      <c r="H191" s="260">
        <f t="shared" si="6"/>
        <v>-5674</v>
      </c>
      <c r="I191" s="262"/>
      <c r="J191" s="261">
        <f t="shared" si="7"/>
        <v>-1.2184044785061339</v>
      </c>
    </row>
    <row r="192" spans="1:10" ht="30">
      <c r="A192" s="166">
        <f t="shared" si="8"/>
        <v>177</v>
      </c>
      <c r="B192" s="268" t="s">
        <v>712</v>
      </c>
      <c r="C192" s="257"/>
      <c r="D192" s="255">
        <v>472127</v>
      </c>
      <c r="E192" s="253"/>
      <c r="F192" s="255">
        <v>459684</v>
      </c>
      <c r="G192" s="253"/>
      <c r="H192" s="260">
        <f t="shared" si="6"/>
        <v>-12443</v>
      </c>
      <c r="I192" s="262"/>
      <c r="J192" s="261">
        <f t="shared" si="7"/>
        <v>-2.6355196800860785</v>
      </c>
    </row>
    <row r="193" spans="1:10">
      <c r="A193" s="166">
        <f t="shared" si="8"/>
        <v>178</v>
      </c>
      <c r="B193" s="268" t="s">
        <v>713</v>
      </c>
      <c r="C193" s="257"/>
      <c r="D193" s="255">
        <v>457700</v>
      </c>
      <c r="E193" s="253"/>
      <c r="F193" s="255">
        <v>456850</v>
      </c>
      <c r="G193" s="253"/>
      <c r="H193" s="260">
        <f t="shared" si="6"/>
        <v>-850</v>
      </c>
      <c r="I193" s="262"/>
      <c r="J193" s="261">
        <f t="shared" si="7"/>
        <v>-0.1857111645182434</v>
      </c>
    </row>
    <row r="194" spans="1:10" ht="15" customHeight="1">
      <c r="A194" s="166">
        <f t="shared" si="8"/>
        <v>179</v>
      </c>
      <c r="B194" s="268" t="s">
        <v>714</v>
      </c>
      <c r="C194" s="257"/>
      <c r="D194" s="256" t="s">
        <v>577</v>
      </c>
      <c r="E194" s="254"/>
      <c r="F194" s="256">
        <v>438522</v>
      </c>
      <c r="G194" s="254"/>
      <c r="H194" s="260"/>
      <c r="I194" s="262"/>
      <c r="J194" s="261"/>
    </row>
    <row r="195" spans="1:10">
      <c r="A195" s="166">
        <f t="shared" si="8"/>
        <v>180</v>
      </c>
      <c r="B195" s="268" t="s">
        <v>715</v>
      </c>
      <c r="C195" s="257"/>
      <c r="D195" s="255">
        <v>446935</v>
      </c>
      <c r="E195" s="253"/>
      <c r="F195" s="255">
        <v>436868</v>
      </c>
      <c r="G195" s="253"/>
      <c r="H195" s="260">
        <f t="shared" si="6"/>
        <v>-10067</v>
      </c>
      <c r="I195" s="262"/>
      <c r="J195" s="261">
        <f t="shared" si="7"/>
        <v>-2.252452817523801</v>
      </c>
    </row>
    <row r="196" spans="1:10">
      <c r="A196" s="166">
        <f t="shared" si="8"/>
        <v>181</v>
      </c>
      <c r="B196" s="268" t="s">
        <v>716</v>
      </c>
      <c r="C196" s="257"/>
      <c r="D196" s="255">
        <v>434895</v>
      </c>
      <c r="E196" s="253"/>
      <c r="F196" s="255">
        <v>435829</v>
      </c>
      <c r="G196" s="253"/>
      <c r="H196" s="260">
        <f t="shared" si="6"/>
        <v>934</v>
      </c>
      <c r="I196" s="262"/>
      <c r="J196" s="261">
        <f t="shared" si="7"/>
        <v>0.21476448338104601</v>
      </c>
    </row>
    <row r="197" spans="1:10">
      <c r="A197" s="166">
        <f t="shared" si="8"/>
        <v>182</v>
      </c>
      <c r="B197" s="268" t="s">
        <v>717</v>
      </c>
      <c r="C197" s="257"/>
      <c r="D197" s="255">
        <v>430587</v>
      </c>
      <c r="E197" s="253"/>
      <c r="F197" s="255">
        <v>424754</v>
      </c>
      <c r="G197" s="253"/>
      <c r="H197" s="260">
        <f t="shared" si="6"/>
        <v>-5833</v>
      </c>
      <c r="I197" s="262"/>
      <c r="J197" s="261">
        <f t="shared" si="7"/>
        <v>-1.3546623562717872</v>
      </c>
    </row>
    <row r="198" spans="1:10">
      <c r="A198" s="166">
        <f t="shared" si="8"/>
        <v>183</v>
      </c>
      <c r="B198" s="268" t="s">
        <v>718</v>
      </c>
      <c r="C198" s="257"/>
      <c r="D198" s="255">
        <v>426163</v>
      </c>
      <c r="E198" s="253"/>
      <c r="F198" s="255">
        <v>423629</v>
      </c>
      <c r="G198" s="253"/>
      <c r="H198" s="260">
        <f t="shared" si="6"/>
        <v>-2534</v>
      </c>
      <c r="I198" s="262"/>
      <c r="J198" s="261">
        <f t="shared" si="7"/>
        <v>-0.59460816635888147</v>
      </c>
    </row>
    <row r="199" spans="1:10">
      <c r="A199" s="166">
        <f t="shared" si="8"/>
        <v>184</v>
      </c>
      <c r="B199" s="268" t="s">
        <v>719</v>
      </c>
      <c r="C199" s="257"/>
      <c r="D199" s="255">
        <v>425615</v>
      </c>
      <c r="E199" s="253"/>
      <c r="F199" s="255">
        <v>422876</v>
      </c>
      <c r="G199" s="253"/>
      <c r="H199" s="260">
        <f t="shared" si="6"/>
        <v>-2739</v>
      </c>
      <c r="I199" s="262"/>
      <c r="J199" s="261">
        <f t="shared" si="7"/>
        <v>-0.64353934894211906</v>
      </c>
    </row>
    <row r="200" spans="1:10" ht="15" customHeight="1">
      <c r="A200" s="166">
        <f t="shared" si="8"/>
        <v>185</v>
      </c>
      <c r="B200" s="268" t="s">
        <v>720</v>
      </c>
      <c r="C200" s="257"/>
      <c r="D200" s="256">
        <v>419400</v>
      </c>
      <c r="E200" s="254"/>
      <c r="F200" s="256" t="s">
        <v>577</v>
      </c>
      <c r="G200" s="254"/>
      <c r="H200" s="260"/>
      <c r="I200" s="262"/>
      <c r="J200" s="261"/>
    </row>
    <row r="201" spans="1:10">
      <c r="A201" s="166">
        <f t="shared" si="8"/>
        <v>186</v>
      </c>
      <c r="B201" s="268" t="s">
        <v>721</v>
      </c>
      <c r="C201" s="257"/>
      <c r="D201" s="255">
        <v>406839</v>
      </c>
      <c r="E201" s="253"/>
      <c r="F201" s="255">
        <v>415117</v>
      </c>
      <c r="G201" s="253"/>
      <c r="H201" s="260">
        <f t="shared" si="6"/>
        <v>8278</v>
      </c>
      <c r="I201" s="262"/>
      <c r="J201" s="261">
        <f t="shared" si="7"/>
        <v>2.0347115197903838</v>
      </c>
    </row>
    <row r="202" spans="1:10">
      <c r="A202" s="166">
        <f t="shared" si="8"/>
        <v>187</v>
      </c>
      <c r="B202" s="268" t="s">
        <v>722</v>
      </c>
      <c r="C202" s="257"/>
      <c r="D202" s="255" t="s">
        <v>577</v>
      </c>
      <c r="E202" s="253"/>
      <c r="F202" s="255">
        <v>401767</v>
      </c>
      <c r="G202" s="253"/>
      <c r="H202" s="260"/>
      <c r="I202" s="262"/>
      <c r="J202" s="261"/>
    </row>
    <row r="203" spans="1:10">
      <c r="A203" s="166">
        <f t="shared" si="8"/>
        <v>188</v>
      </c>
      <c r="B203" s="268" t="s">
        <v>201</v>
      </c>
      <c r="C203" s="257"/>
      <c r="D203" s="255">
        <v>370666</v>
      </c>
      <c r="E203" s="253"/>
      <c r="F203" s="255">
        <v>401269</v>
      </c>
      <c r="G203" s="253"/>
      <c r="H203" s="260">
        <f t="shared" si="6"/>
        <v>30603</v>
      </c>
      <c r="I203" s="262"/>
      <c r="J203" s="261">
        <f t="shared" si="7"/>
        <v>8.2562198852875639</v>
      </c>
    </row>
    <row r="204" spans="1:10">
      <c r="A204" s="166">
        <f t="shared" si="8"/>
        <v>189</v>
      </c>
      <c r="B204" s="268" t="s">
        <v>723</v>
      </c>
      <c r="C204" s="257"/>
      <c r="D204" s="255">
        <v>394501</v>
      </c>
      <c r="E204" s="253"/>
      <c r="F204" s="255">
        <v>400469</v>
      </c>
      <c r="G204" s="253"/>
      <c r="H204" s="260">
        <f t="shared" si="6"/>
        <v>5968</v>
      </c>
      <c r="I204" s="262"/>
      <c r="J204" s="261">
        <f t="shared" si="7"/>
        <v>1.5127971792213455</v>
      </c>
    </row>
    <row r="205" spans="1:10">
      <c r="A205" s="166">
        <f t="shared" si="8"/>
        <v>190</v>
      </c>
      <c r="B205" s="268" t="s">
        <v>101</v>
      </c>
      <c r="C205" s="257"/>
      <c r="D205" s="255">
        <v>385003</v>
      </c>
      <c r="E205" s="253"/>
      <c r="F205" s="255">
        <v>399227</v>
      </c>
      <c r="G205" s="253"/>
      <c r="H205" s="260">
        <f t="shared" si="6"/>
        <v>14224</v>
      </c>
      <c r="I205" s="262"/>
      <c r="J205" s="261">
        <f t="shared" si="7"/>
        <v>3.6945166661039002</v>
      </c>
    </row>
    <row r="206" spans="1:10">
      <c r="A206" s="166">
        <f t="shared" si="8"/>
        <v>191</v>
      </c>
      <c r="B206" s="268" t="s">
        <v>121</v>
      </c>
      <c r="C206" s="257"/>
      <c r="D206" s="255">
        <v>403109</v>
      </c>
      <c r="E206" s="253"/>
      <c r="F206" s="255">
        <v>399037</v>
      </c>
      <c r="G206" s="253"/>
      <c r="H206" s="260">
        <f t="shared" si="6"/>
        <v>-4072</v>
      </c>
      <c r="I206" s="262"/>
      <c r="J206" s="261">
        <f t="shared" si="7"/>
        <v>-1.0101486198521989</v>
      </c>
    </row>
    <row r="207" spans="1:10">
      <c r="A207" s="166">
        <f t="shared" si="8"/>
        <v>192</v>
      </c>
      <c r="B207" s="268" t="s">
        <v>724</v>
      </c>
      <c r="C207" s="257"/>
      <c r="D207" s="255">
        <v>390518</v>
      </c>
      <c r="E207" s="253"/>
      <c r="F207" s="255">
        <v>398137</v>
      </c>
      <c r="G207" s="253"/>
      <c r="H207" s="260">
        <f t="shared" si="6"/>
        <v>7619</v>
      </c>
      <c r="I207" s="262"/>
      <c r="J207" s="261">
        <f t="shared" si="7"/>
        <v>1.9509984174865178</v>
      </c>
    </row>
    <row r="208" spans="1:10">
      <c r="A208" s="166">
        <f t="shared" si="8"/>
        <v>193</v>
      </c>
      <c r="B208" s="268" t="s">
        <v>725</v>
      </c>
      <c r="C208" s="257"/>
      <c r="D208" s="255">
        <v>370550</v>
      </c>
      <c r="E208" s="253"/>
      <c r="F208" s="255">
        <v>395850</v>
      </c>
      <c r="G208" s="253"/>
      <c r="H208" s="260">
        <f t="shared" si="6"/>
        <v>25300</v>
      </c>
      <c r="I208" s="262"/>
      <c r="J208" s="261">
        <f t="shared" si="7"/>
        <v>6.8276885710430442</v>
      </c>
    </row>
    <row r="209" spans="1:10">
      <c r="A209" s="166">
        <f t="shared" si="8"/>
        <v>194</v>
      </c>
      <c r="B209" s="268" t="s">
        <v>726</v>
      </c>
      <c r="C209" s="257"/>
      <c r="D209" s="255">
        <v>390854</v>
      </c>
      <c r="E209" s="253"/>
      <c r="F209" s="255">
        <v>395213</v>
      </c>
      <c r="G209" s="253"/>
      <c r="H209" s="260">
        <f t="shared" ref="H209:H214" si="9">F209-D209</f>
        <v>4359</v>
      </c>
      <c r="I209" s="262"/>
      <c r="J209" s="261">
        <f t="shared" ref="J209:J214" si="10">((F209-D209)/D209)*100</f>
        <v>1.1152501957252581</v>
      </c>
    </row>
    <row r="210" spans="1:10">
      <c r="A210" s="166">
        <f t="shared" ref="A210:A216" si="11">A209+1</f>
        <v>195</v>
      </c>
      <c r="B210" s="268" t="s">
        <v>727</v>
      </c>
      <c r="C210" s="257"/>
      <c r="D210" s="255">
        <v>320215</v>
      </c>
      <c r="E210" s="253"/>
      <c r="F210" s="255">
        <v>392286</v>
      </c>
      <c r="G210" s="253"/>
      <c r="H210" s="260">
        <f t="shared" si="9"/>
        <v>72071</v>
      </c>
      <c r="I210" s="262"/>
      <c r="J210" s="261">
        <f t="shared" si="10"/>
        <v>22.507065565323298</v>
      </c>
    </row>
    <row r="211" spans="1:10">
      <c r="A211" s="166">
        <f t="shared" si="11"/>
        <v>196</v>
      </c>
      <c r="B211" s="268" t="s">
        <v>728</v>
      </c>
      <c r="C211" s="257"/>
      <c r="D211" s="255">
        <v>393746</v>
      </c>
      <c r="E211" s="253"/>
      <c r="F211" s="255">
        <v>385257</v>
      </c>
      <c r="G211" s="253"/>
      <c r="H211" s="260">
        <f t="shared" si="9"/>
        <v>-8489</v>
      </c>
      <c r="I211" s="262"/>
      <c r="J211" s="261">
        <f t="shared" si="10"/>
        <v>-2.1559584097362259</v>
      </c>
    </row>
    <row r="212" spans="1:10">
      <c r="A212" s="166">
        <f t="shared" si="11"/>
        <v>197</v>
      </c>
      <c r="B212" s="268" t="s">
        <v>729</v>
      </c>
      <c r="C212" s="257"/>
      <c r="D212" s="255">
        <v>377781</v>
      </c>
      <c r="E212" s="253"/>
      <c r="F212" s="255">
        <v>372056</v>
      </c>
      <c r="G212" s="253"/>
      <c r="H212" s="260">
        <f t="shared" si="9"/>
        <v>-5725</v>
      </c>
      <c r="I212" s="262"/>
      <c r="J212" s="261">
        <f t="shared" si="10"/>
        <v>-1.5154282507590375</v>
      </c>
    </row>
    <row r="213" spans="1:10">
      <c r="A213" s="166">
        <f t="shared" si="11"/>
        <v>198</v>
      </c>
      <c r="B213" s="268" t="s">
        <v>730</v>
      </c>
      <c r="C213" s="257"/>
      <c r="D213" s="255">
        <v>360073</v>
      </c>
      <c r="E213" s="253"/>
      <c r="F213" s="255">
        <v>368637</v>
      </c>
      <c r="G213" s="253"/>
      <c r="H213" s="260">
        <f t="shared" si="9"/>
        <v>8564</v>
      </c>
      <c r="I213" s="262"/>
      <c r="J213" s="261">
        <f t="shared" si="10"/>
        <v>2.3784066008837099</v>
      </c>
    </row>
    <row r="214" spans="1:10">
      <c r="A214" s="166">
        <f t="shared" si="11"/>
        <v>199</v>
      </c>
      <c r="B214" s="268" t="s">
        <v>96</v>
      </c>
      <c r="C214" s="257"/>
      <c r="D214" s="255">
        <v>335583</v>
      </c>
      <c r="E214" s="253"/>
      <c r="F214" s="255">
        <v>338935</v>
      </c>
      <c r="G214" s="253"/>
      <c r="H214" s="260">
        <f t="shared" si="9"/>
        <v>3352</v>
      </c>
      <c r="I214" s="262"/>
      <c r="J214" s="261">
        <f t="shared" si="10"/>
        <v>0.99885870261604437</v>
      </c>
    </row>
    <row r="215" spans="1:10" ht="15" customHeight="1">
      <c r="A215" s="166">
        <f t="shared" si="11"/>
        <v>200</v>
      </c>
      <c r="B215" s="268" t="s">
        <v>731</v>
      </c>
      <c r="C215" s="257"/>
      <c r="D215" s="256" t="s">
        <v>577</v>
      </c>
      <c r="E215" s="254"/>
      <c r="F215" s="256">
        <v>321112</v>
      </c>
      <c r="G215" s="254"/>
      <c r="H215" s="260"/>
      <c r="I215" s="262"/>
      <c r="J215" s="261"/>
    </row>
    <row r="216" spans="1:10" ht="30">
      <c r="A216" s="166">
        <f t="shared" si="11"/>
        <v>201</v>
      </c>
      <c r="B216" s="268" t="s">
        <v>732</v>
      </c>
      <c r="C216" s="264"/>
      <c r="D216" s="255">
        <v>303328</v>
      </c>
      <c r="E216" s="265"/>
      <c r="F216" s="256" t="s">
        <v>577</v>
      </c>
      <c r="G216" s="266"/>
      <c r="H216" s="260"/>
      <c r="I216" s="267"/>
      <c r="J216" s="261"/>
    </row>
    <row r="217" spans="1:10" ht="15.75" thickBot="1">
      <c r="C217" s="93"/>
      <c r="E217" s="159"/>
      <c r="G217" s="159"/>
      <c r="I217" s="159"/>
    </row>
    <row r="218" spans="1:10" ht="15.75" thickBot="1">
      <c r="C218" s="93"/>
      <c r="G218" s="159"/>
      <c r="I218" s="159"/>
      <c r="J218" s="226" t="s">
        <v>429</v>
      </c>
    </row>
    <row r="219" spans="1:10">
      <c r="C219" s="93"/>
    </row>
  </sheetData>
  <sheetProtection password="CF0E" sheet="1" objects="1" scenarios="1"/>
  <mergeCells count="3">
    <mergeCell ref="B3:L7"/>
    <mergeCell ref="B10:J10"/>
    <mergeCell ref="B9:J9"/>
  </mergeCells>
  <hyperlinks>
    <hyperlink ref="J218" location="Listado!A1" display="REGRESAR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L102"/>
  <sheetViews>
    <sheetView workbookViewId="0">
      <selection activeCell="I102" sqref="I102"/>
    </sheetView>
  </sheetViews>
  <sheetFormatPr baseColWidth="10" defaultRowHeight="15"/>
  <cols>
    <col min="1" max="1" width="7.7109375" style="85" customWidth="1"/>
    <col min="2" max="2" width="60" style="1" customWidth="1"/>
    <col min="3" max="3" width="20.28515625" style="85" customWidth="1"/>
    <col min="4" max="4" width="5" style="85" customWidth="1"/>
    <col min="5" max="5" width="21" style="85" customWidth="1"/>
    <col min="6" max="6" width="2.7109375" style="85" customWidth="1"/>
    <col min="7" max="7" width="20.42578125" style="85" customWidth="1"/>
    <col min="8" max="8" width="3.140625" style="85" customWidth="1"/>
    <col min="9" max="9" width="14" style="85" customWidth="1"/>
    <col min="10" max="16384" width="11.42578125" style="1"/>
  </cols>
  <sheetData>
    <row r="2" spans="2:12">
      <c r="B2" s="376" t="s">
        <v>798</v>
      </c>
      <c r="C2" s="376"/>
      <c r="D2" s="486"/>
      <c r="E2" s="486"/>
      <c r="F2" s="486"/>
      <c r="G2" s="486"/>
      <c r="H2" s="486"/>
      <c r="I2" s="486"/>
      <c r="J2" s="486"/>
      <c r="K2" s="486"/>
      <c r="L2" s="486"/>
    </row>
    <row r="3" spans="2:12"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</row>
    <row r="4" spans="2:12"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</row>
    <row r="5" spans="2:12"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</row>
    <row r="6" spans="2:12"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</row>
    <row r="8" spans="2:12" ht="15.75" thickBot="1"/>
    <row r="9" spans="2:12">
      <c r="B9" s="377" t="s">
        <v>954</v>
      </c>
      <c r="C9" s="378"/>
      <c r="D9" s="378"/>
      <c r="E9" s="378"/>
      <c r="F9" s="378"/>
      <c r="G9" s="378"/>
      <c r="H9" s="378"/>
      <c r="I9" s="379"/>
    </row>
    <row r="10" spans="2:12" ht="15.75" thickBot="1">
      <c r="B10" s="380" t="s">
        <v>800</v>
      </c>
      <c r="C10" s="458"/>
      <c r="D10" s="458"/>
      <c r="E10" s="458"/>
      <c r="F10" s="458"/>
      <c r="G10" s="458"/>
      <c r="H10" s="458"/>
      <c r="I10" s="462"/>
    </row>
    <row r="12" spans="2:12" ht="15.75" thickBot="1"/>
    <row r="13" spans="2:12" ht="15.75" thickBot="1">
      <c r="C13" s="157" t="s">
        <v>324</v>
      </c>
      <c r="E13" s="157" t="s">
        <v>325</v>
      </c>
      <c r="F13" s="156"/>
    </row>
    <row r="15" spans="2:12" ht="30">
      <c r="C15" s="214" t="s">
        <v>797</v>
      </c>
      <c r="D15" s="154"/>
      <c r="E15" s="214" t="s">
        <v>797</v>
      </c>
      <c r="F15" s="154"/>
      <c r="G15" s="271" t="s">
        <v>733</v>
      </c>
      <c r="H15" s="272"/>
      <c r="I15" s="98" t="s">
        <v>734</v>
      </c>
    </row>
    <row r="16" spans="2:12">
      <c r="F16" s="159"/>
      <c r="H16" s="159"/>
    </row>
    <row r="17" spans="1:9">
      <c r="A17" s="166">
        <v>1</v>
      </c>
      <c r="B17" s="273" t="s">
        <v>318</v>
      </c>
      <c r="C17" s="255">
        <v>2347099</v>
      </c>
      <c r="D17" s="253"/>
      <c r="E17" s="255">
        <v>2365848</v>
      </c>
      <c r="F17" s="253"/>
      <c r="G17" s="260">
        <f>E17-C17</f>
        <v>18749</v>
      </c>
      <c r="H17" s="262"/>
      <c r="I17" s="274">
        <f>((E17-C17)/C17)*100</f>
        <v>0.79881589996842906</v>
      </c>
    </row>
    <row r="18" spans="1:9">
      <c r="A18" s="166">
        <f>A17+1</f>
        <v>2</v>
      </c>
      <c r="B18" s="268" t="s">
        <v>316</v>
      </c>
      <c r="C18" s="255">
        <v>2372369</v>
      </c>
      <c r="D18" s="253"/>
      <c r="E18" s="255">
        <v>2317579</v>
      </c>
      <c r="F18" s="253"/>
      <c r="G18" s="260">
        <f t="shared" ref="G18:G80" si="0">E18-C18</f>
        <v>-54790</v>
      </c>
      <c r="H18" s="262"/>
      <c r="I18" s="274">
        <f t="shared" ref="I18:I80" si="1">((E18-C18)/C18)*100</f>
        <v>-2.3095058146519363</v>
      </c>
    </row>
    <row r="19" spans="1:9">
      <c r="A19" s="166">
        <f t="shared" ref="A19:A82" si="2">A18+1</f>
        <v>3</v>
      </c>
      <c r="B19" s="268" t="s">
        <v>736</v>
      </c>
      <c r="C19" s="255">
        <v>2259923</v>
      </c>
      <c r="D19" s="253"/>
      <c r="E19" s="255">
        <v>2274763</v>
      </c>
      <c r="F19" s="253"/>
      <c r="G19" s="260">
        <f t="shared" si="0"/>
        <v>14840</v>
      </c>
      <c r="H19" s="262"/>
      <c r="I19" s="274">
        <f t="shared" si="1"/>
        <v>0.65665954105515989</v>
      </c>
    </row>
    <row r="20" spans="1:9">
      <c r="A20" s="166">
        <f t="shared" si="2"/>
        <v>4</v>
      </c>
      <c r="B20" s="268" t="s">
        <v>737</v>
      </c>
      <c r="C20" s="255">
        <v>2254196</v>
      </c>
      <c r="D20" s="253"/>
      <c r="E20" s="255">
        <v>2274402</v>
      </c>
      <c r="F20" s="253"/>
      <c r="G20" s="260">
        <f t="shared" si="0"/>
        <v>20206</v>
      </c>
      <c r="H20" s="262"/>
      <c r="I20" s="274">
        <f t="shared" si="1"/>
        <v>0.89637280875309866</v>
      </c>
    </row>
    <row r="21" spans="1:9">
      <c r="A21" s="166">
        <f t="shared" si="2"/>
        <v>5</v>
      </c>
      <c r="B21" s="268" t="s">
        <v>293</v>
      </c>
      <c r="C21" s="255">
        <v>2224234</v>
      </c>
      <c r="D21" s="253"/>
      <c r="E21" s="255">
        <v>2218811</v>
      </c>
      <c r="F21" s="253"/>
      <c r="G21" s="260">
        <f t="shared" si="0"/>
        <v>-5423</v>
      </c>
      <c r="H21" s="262"/>
      <c r="I21" s="274">
        <f t="shared" si="1"/>
        <v>-0.24381427493689964</v>
      </c>
    </row>
    <row r="22" spans="1:9">
      <c r="A22" s="166">
        <f t="shared" si="2"/>
        <v>6</v>
      </c>
      <c r="B22" s="268" t="s">
        <v>738</v>
      </c>
      <c r="C22" s="255">
        <v>2060440</v>
      </c>
      <c r="D22" s="253"/>
      <c r="E22" s="255">
        <v>2071345</v>
      </c>
      <c r="F22" s="253"/>
      <c r="G22" s="260">
        <f t="shared" si="0"/>
        <v>10905</v>
      </c>
      <c r="H22" s="262"/>
      <c r="I22" s="274">
        <f t="shared" si="1"/>
        <v>0.52925588709207738</v>
      </c>
    </row>
    <row r="23" spans="1:9">
      <c r="A23" s="166">
        <f t="shared" si="2"/>
        <v>7</v>
      </c>
      <c r="B23" s="268" t="s">
        <v>303</v>
      </c>
      <c r="C23" s="255">
        <v>1938549</v>
      </c>
      <c r="D23" s="253"/>
      <c r="E23" s="255">
        <v>1986105</v>
      </c>
      <c r="F23" s="253"/>
      <c r="G23" s="260">
        <f t="shared" si="0"/>
        <v>47556</v>
      </c>
      <c r="H23" s="262"/>
      <c r="I23" s="274">
        <f t="shared" si="1"/>
        <v>2.4531750293647465</v>
      </c>
    </row>
    <row r="24" spans="1:9">
      <c r="A24" s="166">
        <f t="shared" si="2"/>
        <v>8</v>
      </c>
      <c r="B24" s="268" t="s">
        <v>301</v>
      </c>
      <c r="C24" s="255">
        <v>2001430</v>
      </c>
      <c r="D24" s="253"/>
      <c r="E24" s="255">
        <v>1983333</v>
      </c>
      <c r="F24" s="253"/>
      <c r="G24" s="260">
        <f t="shared" si="0"/>
        <v>-18097</v>
      </c>
      <c r="H24" s="262"/>
      <c r="I24" s="274">
        <f t="shared" si="1"/>
        <v>-0.90420349450143145</v>
      </c>
    </row>
    <row r="25" spans="1:9">
      <c r="A25" s="166">
        <f t="shared" si="2"/>
        <v>9</v>
      </c>
      <c r="B25" s="268" t="s">
        <v>296</v>
      </c>
      <c r="C25" s="255">
        <v>1930797</v>
      </c>
      <c r="D25" s="253"/>
      <c r="E25" s="255">
        <v>1950875</v>
      </c>
      <c r="F25" s="253"/>
      <c r="G25" s="260">
        <f t="shared" si="0"/>
        <v>20078</v>
      </c>
      <c r="H25" s="262"/>
      <c r="I25" s="274">
        <f t="shared" si="1"/>
        <v>1.0398814582786278</v>
      </c>
    </row>
    <row r="26" spans="1:9">
      <c r="A26" s="166">
        <f t="shared" si="2"/>
        <v>10</v>
      </c>
      <c r="B26" s="268" t="s">
        <v>739</v>
      </c>
      <c r="C26" s="255">
        <v>1715804</v>
      </c>
      <c r="D26" s="253"/>
      <c r="E26" s="255">
        <v>1921465</v>
      </c>
      <c r="F26" s="253"/>
      <c r="G26" s="260">
        <f t="shared" si="0"/>
        <v>205661</v>
      </c>
      <c r="H26" s="262"/>
      <c r="I26" s="274">
        <f t="shared" si="1"/>
        <v>11.986275821713901</v>
      </c>
    </row>
    <row r="27" spans="1:9">
      <c r="A27" s="166">
        <f t="shared" si="2"/>
        <v>11</v>
      </c>
      <c r="B27" s="268" t="s">
        <v>740</v>
      </c>
      <c r="C27" s="255">
        <v>1955016</v>
      </c>
      <c r="D27" s="253"/>
      <c r="E27" s="255">
        <v>1915796</v>
      </c>
      <c r="F27" s="253"/>
      <c r="G27" s="260">
        <f t="shared" si="0"/>
        <v>-39220</v>
      </c>
      <c r="H27" s="262"/>
      <c r="I27" s="274">
        <f t="shared" si="1"/>
        <v>-2.0061216890296549</v>
      </c>
    </row>
    <row r="28" spans="1:9">
      <c r="A28" s="166">
        <f t="shared" si="2"/>
        <v>12</v>
      </c>
      <c r="B28" s="268" t="s">
        <v>741</v>
      </c>
      <c r="C28" s="255">
        <v>1849136</v>
      </c>
      <c r="D28" s="253"/>
      <c r="E28" s="255">
        <v>1877376</v>
      </c>
      <c r="F28" s="253"/>
      <c r="G28" s="260">
        <f t="shared" si="0"/>
        <v>28240</v>
      </c>
      <c r="H28" s="262"/>
      <c r="I28" s="274">
        <f t="shared" si="1"/>
        <v>1.5271997300360818</v>
      </c>
    </row>
    <row r="29" spans="1:9" ht="17.25" customHeight="1">
      <c r="A29" s="166">
        <f t="shared" si="2"/>
        <v>13</v>
      </c>
      <c r="B29" s="269" t="s">
        <v>742</v>
      </c>
      <c r="C29" s="275">
        <v>1820283</v>
      </c>
      <c r="D29" s="270"/>
      <c r="E29" s="275">
        <v>1877348</v>
      </c>
      <c r="F29" s="270"/>
      <c r="G29" s="276">
        <f t="shared" si="0"/>
        <v>57065</v>
      </c>
      <c r="H29" s="278"/>
      <c r="I29" s="277">
        <f t="shared" si="1"/>
        <v>3.1349520926141703</v>
      </c>
    </row>
    <row r="30" spans="1:9">
      <c r="A30" s="166">
        <f t="shared" si="2"/>
        <v>14</v>
      </c>
      <c r="B30" s="268" t="s">
        <v>743</v>
      </c>
      <c r="C30" s="255">
        <v>1839358</v>
      </c>
      <c r="D30" s="253"/>
      <c r="E30" s="255">
        <v>1875225</v>
      </c>
      <c r="F30" s="253"/>
      <c r="G30" s="260">
        <f t="shared" si="0"/>
        <v>35867</v>
      </c>
      <c r="H30" s="262"/>
      <c r="I30" s="274">
        <f t="shared" si="1"/>
        <v>1.9499738495714265</v>
      </c>
    </row>
    <row r="31" spans="1:9">
      <c r="A31" s="166">
        <f t="shared" si="2"/>
        <v>15</v>
      </c>
      <c r="B31" s="268" t="s">
        <v>306</v>
      </c>
      <c r="C31" s="255">
        <v>1910886</v>
      </c>
      <c r="D31" s="253"/>
      <c r="E31" s="255">
        <v>1858018</v>
      </c>
      <c r="F31" s="253"/>
      <c r="G31" s="260">
        <f t="shared" si="0"/>
        <v>-52868</v>
      </c>
      <c r="H31" s="262"/>
      <c r="I31" s="274">
        <f t="shared" si="1"/>
        <v>-2.7666747257554873</v>
      </c>
    </row>
    <row r="32" spans="1:9">
      <c r="A32" s="166">
        <f t="shared" si="2"/>
        <v>16</v>
      </c>
      <c r="B32" s="268" t="s">
        <v>744</v>
      </c>
      <c r="C32" s="255">
        <v>1795301</v>
      </c>
      <c r="D32" s="253"/>
      <c r="E32" s="255">
        <v>1848078</v>
      </c>
      <c r="F32" s="253"/>
      <c r="G32" s="260">
        <f t="shared" si="0"/>
        <v>52777</v>
      </c>
      <c r="H32" s="262"/>
      <c r="I32" s="274">
        <f t="shared" si="1"/>
        <v>2.9397298837353736</v>
      </c>
    </row>
    <row r="33" spans="1:9">
      <c r="A33" s="166">
        <f t="shared" si="2"/>
        <v>17</v>
      </c>
      <c r="B33" s="268" t="s">
        <v>745</v>
      </c>
      <c r="C33" s="255">
        <v>1427767</v>
      </c>
      <c r="D33" s="253"/>
      <c r="E33" s="255">
        <v>1835695</v>
      </c>
      <c r="F33" s="253"/>
      <c r="G33" s="260">
        <f t="shared" si="0"/>
        <v>407928</v>
      </c>
      <c r="H33" s="262"/>
      <c r="I33" s="274">
        <f t="shared" si="1"/>
        <v>28.571048357330014</v>
      </c>
    </row>
    <row r="34" spans="1:9">
      <c r="A34" s="166">
        <f t="shared" si="2"/>
        <v>18</v>
      </c>
      <c r="B34" s="268" t="s">
        <v>295</v>
      </c>
      <c r="C34" s="255">
        <v>1797096</v>
      </c>
      <c r="D34" s="253"/>
      <c r="E34" s="255">
        <v>1799639</v>
      </c>
      <c r="F34" s="253"/>
      <c r="G34" s="260">
        <f t="shared" si="0"/>
        <v>2543</v>
      </c>
      <c r="H34" s="262"/>
      <c r="I34" s="274">
        <f t="shared" si="1"/>
        <v>0.14150607424422512</v>
      </c>
    </row>
    <row r="35" spans="1:9">
      <c r="A35" s="166">
        <f t="shared" si="2"/>
        <v>19</v>
      </c>
      <c r="B35" s="268" t="s">
        <v>746</v>
      </c>
      <c r="C35" s="255">
        <v>1787148</v>
      </c>
      <c r="D35" s="253"/>
      <c r="E35" s="255">
        <v>1791273</v>
      </c>
      <c r="F35" s="253"/>
      <c r="G35" s="260">
        <f t="shared" si="0"/>
        <v>4125</v>
      </c>
      <c r="H35" s="262"/>
      <c r="I35" s="274">
        <f t="shared" si="1"/>
        <v>0.23081468350690595</v>
      </c>
    </row>
    <row r="36" spans="1:9">
      <c r="A36" s="166">
        <f t="shared" si="2"/>
        <v>20</v>
      </c>
      <c r="B36" s="268" t="s">
        <v>288</v>
      </c>
      <c r="C36" s="255">
        <v>1776348</v>
      </c>
      <c r="D36" s="253"/>
      <c r="E36" s="255">
        <v>1783274</v>
      </c>
      <c r="F36" s="253"/>
      <c r="G36" s="260">
        <f t="shared" si="0"/>
        <v>6926</v>
      </c>
      <c r="H36" s="262"/>
      <c r="I36" s="274">
        <f t="shared" si="1"/>
        <v>0.38990107794193479</v>
      </c>
    </row>
    <row r="37" spans="1:9">
      <c r="A37" s="166">
        <f t="shared" si="2"/>
        <v>21</v>
      </c>
      <c r="B37" s="273" t="s">
        <v>315</v>
      </c>
      <c r="C37" s="255">
        <v>1782246</v>
      </c>
      <c r="D37" s="253"/>
      <c r="E37" s="255">
        <v>1774065</v>
      </c>
      <c r="F37" s="253"/>
      <c r="G37" s="260">
        <f t="shared" si="0"/>
        <v>-8181</v>
      </c>
      <c r="H37" s="262"/>
      <c r="I37" s="274">
        <f t="shared" si="1"/>
        <v>-0.45902754165249909</v>
      </c>
    </row>
    <row r="38" spans="1:9">
      <c r="A38" s="166">
        <f t="shared" si="2"/>
        <v>22</v>
      </c>
      <c r="B38" s="268" t="s">
        <v>291</v>
      </c>
      <c r="C38" s="255">
        <v>1801862</v>
      </c>
      <c r="D38" s="253"/>
      <c r="E38" s="255">
        <v>1753384</v>
      </c>
      <c r="F38" s="253"/>
      <c r="G38" s="260">
        <f t="shared" si="0"/>
        <v>-48478</v>
      </c>
      <c r="H38" s="262"/>
      <c r="I38" s="274">
        <f t="shared" si="1"/>
        <v>-2.6904391124292539</v>
      </c>
    </row>
    <row r="39" spans="1:9">
      <c r="A39" s="166">
        <f t="shared" si="2"/>
        <v>23</v>
      </c>
      <c r="B39" s="268" t="s">
        <v>299</v>
      </c>
      <c r="C39" s="255">
        <v>1750773</v>
      </c>
      <c r="D39" s="253"/>
      <c r="E39" s="255">
        <v>1749598</v>
      </c>
      <c r="F39" s="253"/>
      <c r="G39" s="260">
        <f t="shared" si="0"/>
        <v>-1175</v>
      </c>
      <c r="H39" s="262"/>
      <c r="I39" s="274">
        <f t="shared" si="1"/>
        <v>-6.7113212278233664E-2</v>
      </c>
    </row>
    <row r="40" spans="1:9">
      <c r="A40" s="166">
        <f t="shared" si="2"/>
        <v>24</v>
      </c>
      <c r="B40" s="268" t="s">
        <v>289</v>
      </c>
      <c r="C40" s="255">
        <v>1754553</v>
      </c>
      <c r="D40" s="253"/>
      <c r="E40" s="255">
        <v>1729264</v>
      </c>
      <c r="F40" s="253"/>
      <c r="G40" s="260">
        <f t="shared" si="0"/>
        <v>-25289</v>
      </c>
      <c r="H40" s="262"/>
      <c r="I40" s="274">
        <f t="shared" si="1"/>
        <v>-1.4413357704212981</v>
      </c>
    </row>
    <row r="41" spans="1:9">
      <c r="A41" s="166">
        <f t="shared" si="2"/>
        <v>25</v>
      </c>
      <c r="B41" s="268" t="s">
        <v>747</v>
      </c>
      <c r="C41" s="255">
        <v>1736297</v>
      </c>
      <c r="D41" s="253"/>
      <c r="E41" s="255">
        <v>1717469</v>
      </c>
      <c r="F41" s="253"/>
      <c r="G41" s="260">
        <f t="shared" si="0"/>
        <v>-18828</v>
      </c>
      <c r="H41" s="262"/>
      <c r="I41" s="274">
        <f t="shared" si="1"/>
        <v>-1.084376693618661</v>
      </c>
    </row>
    <row r="42" spans="1:9">
      <c r="A42" s="166">
        <f t="shared" si="2"/>
        <v>26</v>
      </c>
      <c r="B42" s="268" t="s">
        <v>287</v>
      </c>
      <c r="C42" s="255">
        <v>1709931</v>
      </c>
      <c r="D42" s="253"/>
      <c r="E42" s="255">
        <v>1707296</v>
      </c>
      <c r="F42" s="253"/>
      <c r="G42" s="260">
        <f t="shared" si="0"/>
        <v>-2635</v>
      </c>
      <c r="H42" s="262"/>
      <c r="I42" s="274">
        <f t="shared" si="1"/>
        <v>-0.15409978531297464</v>
      </c>
    </row>
    <row r="43" spans="1:9" ht="15" customHeight="1">
      <c r="A43" s="166">
        <f t="shared" si="2"/>
        <v>27</v>
      </c>
      <c r="B43" s="268" t="s">
        <v>748</v>
      </c>
      <c r="C43" s="255">
        <v>1678408</v>
      </c>
      <c r="D43" s="253"/>
      <c r="E43" s="255">
        <v>1689635</v>
      </c>
      <c r="F43" s="253"/>
      <c r="G43" s="260">
        <f t="shared" si="0"/>
        <v>11227</v>
      </c>
      <c r="H43" s="262"/>
      <c r="I43" s="274">
        <f t="shared" si="1"/>
        <v>0.66890767918170069</v>
      </c>
    </row>
    <row r="44" spans="1:9">
      <c r="A44" s="166">
        <f t="shared" si="2"/>
        <v>28</v>
      </c>
      <c r="B44" s="268" t="s">
        <v>297</v>
      </c>
      <c r="C44" s="255">
        <v>1659706</v>
      </c>
      <c r="D44" s="253"/>
      <c r="E44" s="255">
        <v>1684197</v>
      </c>
      <c r="F44" s="253"/>
      <c r="G44" s="260">
        <f t="shared" si="0"/>
        <v>24491</v>
      </c>
      <c r="H44" s="262"/>
      <c r="I44" s="274">
        <f t="shared" si="1"/>
        <v>1.4756227910244344</v>
      </c>
    </row>
    <row r="45" spans="1:9">
      <c r="A45" s="166">
        <f t="shared" si="2"/>
        <v>29</v>
      </c>
      <c r="B45" s="268" t="s">
        <v>749</v>
      </c>
      <c r="C45" s="255">
        <v>1713365</v>
      </c>
      <c r="D45" s="253"/>
      <c r="E45" s="255">
        <v>1681542</v>
      </c>
      <c r="F45" s="253"/>
      <c r="G45" s="260">
        <f t="shared" si="0"/>
        <v>-31823</v>
      </c>
      <c r="H45" s="262"/>
      <c r="I45" s="274">
        <f t="shared" si="1"/>
        <v>-1.8573392126021018</v>
      </c>
    </row>
    <row r="46" spans="1:9">
      <c r="A46" s="166">
        <f t="shared" si="2"/>
        <v>30</v>
      </c>
      <c r="B46" s="273" t="s">
        <v>750</v>
      </c>
      <c r="C46" s="255">
        <v>1679998</v>
      </c>
      <c r="D46" s="253"/>
      <c r="E46" s="255">
        <v>1666243</v>
      </c>
      <c r="F46" s="253"/>
      <c r="G46" s="260">
        <f t="shared" si="0"/>
        <v>-13755</v>
      </c>
      <c r="H46" s="262"/>
      <c r="I46" s="274">
        <f t="shared" si="1"/>
        <v>-0.8187509747035413</v>
      </c>
    </row>
    <row r="47" spans="1:9">
      <c r="A47" s="166">
        <f t="shared" si="2"/>
        <v>31</v>
      </c>
      <c r="B47" s="268" t="s">
        <v>234</v>
      </c>
      <c r="C47" s="255">
        <v>1660527</v>
      </c>
      <c r="D47" s="253"/>
      <c r="E47" s="255">
        <v>1665778</v>
      </c>
      <c r="F47" s="253"/>
      <c r="G47" s="260">
        <f t="shared" si="0"/>
        <v>5251</v>
      </c>
      <c r="H47" s="262"/>
      <c r="I47" s="274">
        <f t="shared" si="1"/>
        <v>0.31622490932095654</v>
      </c>
    </row>
    <row r="48" spans="1:9">
      <c r="A48" s="166">
        <f t="shared" si="2"/>
        <v>32</v>
      </c>
      <c r="B48" s="268" t="s">
        <v>751</v>
      </c>
      <c r="C48" s="255">
        <v>1584515</v>
      </c>
      <c r="D48" s="253"/>
      <c r="E48" s="255">
        <v>1609953</v>
      </c>
      <c r="F48" s="253"/>
      <c r="G48" s="260">
        <f t="shared" si="0"/>
        <v>25438</v>
      </c>
      <c r="H48" s="262"/>
      <c r="I48" s="274">
        <f t="shared" si="1"/>
        <v>1.6054123817067052</v>
      </c>
    </row>
    <row r="49" spans="1:9">
      <c r="A49" s="166">
        <f t="shared" si="2"/>
        <v>33</v>
      </c>
      <c r="B49" s="268" t="s">
        <v>298</v>
      </c>
      <c r="C49" s="255">
        <v>1641262</v>
      </c>
      <c r="D49" s="253"/>
      <c r="E49" s="255">
        <v>1604436</v>
      </c>
      <c r="F49" s="253"/>
      <c r="G49" s="260">
        <f t="shared" si="0"/>
        <v>-36826</v>
      </c>
      <c r="H49" s="262"/>
      <c r="I49" s="274">
        <f t="shared" si="1"/>
        <v>-2.2437612032691918</v>
      </c>
    </row>
    <row r="50" spans="1:9">
      <c r="A50" s="166">
        <f t="shared" si="2"/>
        <v>34</v>
      </c>
      <c r="B50" s="273" t="s">
        <v>752</v>
      </c>
      <c r="C50" s="255">
        <v>1738655</v>
      </c>
      <c r="D50" s="253"/>
      <c r="E50" s="255">
        <v>1601104</v>
      </c>
      <c r="F50" s="253"/>
      <c r="G50" s="260">
        <f t="shared" si="0"/>
        <v>-137551</v>
      </c>
      <c r="H50" s="262"/>
      <c r="I50" s="274">
        <f t="shared" si="1"/>
        <v>-7.9113452640115494</v>
      </c>
    </row>
    <row r="51" spans="1:9">
      <c r="A51" s="166">
        <f t="shared" si="2"/>
        <v>35</v>
      </c>
      <c r="B51" s="268" t="s">
        <v>753</v>
      </c>
      <c r="C51" s="255">
        <v>1578984</v>
      </c>
      <c r="D51" s="253"/>
      <c r="E51" s="255">
        <v>1536346</v>
      </c>
      <c r="F51" s="253"/>
      <c r="G51" s="260">
        <f t="shared" si="0"/>
        <v>-42638</v>
      </c>
      <c r="H51" s="262"/>
      <c r="I51" s="274">
        <f t="shared" si="1"/>
        <v>-2.7003440186854331</v>
      </c>
    </row>
    <row r="52" spans="1:9" ht="15" customHeight="1">
      <c r="A52" s="166">
        <f t="shared" si="2"/>
        <v>36</v>
      </c>
      <c r="B52" s="268" t="s">
        <v>754</v>
      </c>
      <c r="C52" s="255">
        <v>1439343</v>
      </c>
      <c r="D52" s="253"/>
      <c r="E52" s="255">
        <v>1516451</v>
      </c>
      <c r="F52" s="253"/>
      <c r="G52" s="260">
        <f t="shared" si="0"/>
        <v>77108</v>
      </c>
      <c r="H52" s="262"/>
      <c r="I52" s="274">
        <f t="shared" si="1"/>
        <v>5.3571664294056385</v>
      </c>
    </row>
    <row r="53" spans="1:9">
      <c r="A53" s="166">
        <f t="shared" si="2"/>
        <v>37</v>
      </c>
      <c r="B53" s="273" t="s">
        <v>290</v>
      </c>
      <c r="C53" s="255">
        <v>1479744</v>
      </c>
      <c r="D53" s="253"/>
      <c r="E53" s="255">
        <v>1465973</v>
      </c>
      <c r="F53" s="253"/>
      <c r="G53" s="260">
        <f t="shared" si="0"/>
        <v>-13771</v>
      </c>
      <c r="H53" s="262"/>
      <c r="I53" s="274">
        <f t="shared" si="1"/>
        <v>-0.93063394749362049</v>
      </c>
    </row>
    <row r="54" spans="1:9">
      <c r="A54" s="166">
        <f t="shared" si="2"/>
        <v>38</v>
      </c>
      <c r="B54" s="268" t="s">
        <v>755</v>
      </c>
      <c r="C54" s="255">
        <v>1464198</v>
      </c>
      <c r="D54" s="253"/>
      <c r="E54" s="255">
        <v>1465742</v>
      </c>
      <c r="F54" s="253"/>
      <c r="G54" s="260">
        <f t="shared" si="0"/>
        <v>1544</v>
      </c>
      <c r="H54" s="262"/>
      <c r="I54" s="274">
        <f t="shared" si="1"/>
        <v>0.10545021916434799</v>
      </c>
    </row>
    <row r="55" spans="1:9" ht="15" customHeight="1">
      <c r="A55" s="166">
        <f t="shared" si="2"/>
        <v>39</v>
      </c>
      <c r="B55" s="273" t="s">
        <v>756</v>
      </c>
      <c r="C55" s="255">
        <v>1040798</v>
      </c>
      <c r="D55" s="253"/>
      <c r="E55" s="255">
        <v>1420781</v>
      </c>
      <c r="F55" s="253"/>
      <c r="G55" s="260">
        <f t="shared" si="0"/>
        <v>379983</v>
      </c>
      <c r="H55" s="262"/>
      <c r="I55" s="274">
        <f t="shared" si="1"/>
        <v>36.508813429695294</v>
      </c>
    </row>
    <row r="56" spans="1:9">
      <c r="A56" s="166">
        <f t="shared" si="2"/>
        <v>40</v>
      </c>
      <c r="B56" s="268" t="s">
        <v>223</v>
      </c>
      <c r="C56" s="255">
        <v>1335016</v>
      </c>
      <c r="D56" s="253"/>
      <c r="E56" s="255">
        <v>1325062</v>
      </c>
      <c r="F56" s="253"/>
      <c r="G56" s="260">
        <f t="shared" si="0"/>
        <v>-9954</v>
      </c>
      <c r="H56" s="262"/>
      <c r="I56" s="274">
        <f t="shared" si="1"/>
        <v>-0.74560904138976614</v>
      </c>
    </row>
    <row r="57" spans="1:9">
      <c r="A57" s="166">
        <f t="shared" si="2"/>
        <v>41</v>
      </c>
      <c r="B57" s="268" t="s">
        <v>757</v>
      </c>
      <c r="C57" s="255">
        <v>1303914</v>
      </c>
      <c r="D57" s="253"/>
      <c r="E57" s="255">
        <v>1322772</v>
      </c>
      <c r="F57" s="253"/>
      <c r="G57" s="260">
        <f t="shared" si="0"/>
        <v>18858</v>
      </c>
      <c r="H57" s="262"/>
      <c r="I57" s="274">
        <f t="shared" si="1"/>
        <v>1.4462610264173863</v>
      </c>
    </row>
    <row r="58" spans="1:9">
      <c r="A58" s="166">
        <f t="shared" si="2"/>
        <v>42</v>
      </c>
      <c r="B58" s="268" t="s">
        <v>294</v>
      </c>
      <c r="C58" s="255">
        <v>1359193</v>
      </c>
      <c r="D58" s="253"/>
      <c r="E58" s="255">
        <v>1306110</v>
      </c>
      <c r="F58" s="253"/>
      <c r="G58" s="260">
        <f t="shared" si="0"/>
        <v>-53083</v>
      </c>
      <c r="H58" s="262"/>
      <c r="I58" s="274">
        <f t="shared" si="1"/>
        <v>-3.9054792071471818</v>
      </c>
    </row>
    <row r="59" spans="1:9" ht="15" customHeight="1">
      <c r="A59" s="166">
        <f t="shared" si="2"/>
        <v>43</v>
      </c>
      <c r="B59" s="273" t="s">
        <v>758</v>
      </c>
      <c r="C59" s="255">
        <v>1233563</v>
      </c>
      <c r="D59" s="253"/>
      <c r="E59" s="255">
        <v>1282335</v>
      </c>
      <c r="F59" s="253"/>
      <c r="G59" s="260">
        <f t="shared" si="0"/>
        <v>48772</v>
      </c>
      <c r="H59" s="262"/>
      <c r="I59" s="274">
        <f t="shared" si="1"/>
        <v>3.9537502340780324</v>
      </c>
    </row>
    <row r="60" spans="1:9" ht="30">
      <c r="A60" s="166">
        <f t="shared" si="2"/>
        <v>44</v>
      </c>
      <c r="B60" s="269" t="s">
        <v>759</v>
      </c>
      <c r="C60" s="275">
        <v>1124831</v>
      </c>
      <c r="D60" s="270"/>
      <c r="E60" s="275">
        <v>1260520</v>
      </c>
      <c r="F60" s="270"/>
      <c r="G60" s="276">
        <f t="shared" si="0"/>
        <v>135689</v>
      </c>
      <c r="H60" s="278"/>
      <c r="I60" s="277">
        <f t="shared" si="1"/>
        <v>12.063056583611226</v>
      </c>
    </row>
    <row r="61" spans="1:9">
      <c r="A61" s="166">
        <f t="shared" si="2"/>
        <v>45</v>
      </c>
      <c r="B61" s="268" t="s">
        <v>760</v>
      </c>
      <c r="C61" s="255">
        <v>1231899</v>
      </c>
      <c r="D61" s="253"/>
      <c r="E61" s="255">
        <v>1251754</v>
      </c>
      <c r="F61" s="253"/>
      <c r="G61" s="260">
        <f t="shared" si="0"/>
        <v>19855</v>
      </c>
      <c r="H61" s="262"/>
      <c r="I61" s="274">
        <f t="shared" si="1"/>
        <v>1.6117392740800991</v>
      </c>
    </row>
    <row r="62" spans="1:9">
      <c r="A62" s="166">
        <f t="shared" si="2"/>
        <v>46</v>
      </c>
      <c r="B62" s="273" t="s">
        <v>761</v>
      </c>
      <c r="C62" s="255">
        <v>1235452</v>
      </c>
      <c r="D62" s="253"/>
      <c r="E62" s="255">
        <v>1231386</v>
      </c>
      <c r="F62" s="253"/>
      <c r="G62" s="260">
        <f t="shared" si="0"/>
        <v>-4066</v>
      </c>
      <c r="H62" s="262"/>
      <c r="I62" s="274">
        <f t="shared" si="1"/>
        <v>-0.32911031751941799</v>
      </c>
    </row>
    <row r="63" spans="1:9">
      <c r="A63" s="166">
        <f t="shared" si="2"/>
        <v>47</v>
      </c>
      <c r="B63" s="268" t="s">
        <v>762</v>
      </c>
      <c r="C63" s="255">
        <v>1243439</v>
      </c>
      <c r="D63" s="253"/>
      <c r="E63" s="255">
        <v>1223518</v>
      </c>
      <c r="F63" s="253"/>
      <c r="G63" s="260">
        <f t="shared" si="0"/>
        <v>-19921</v>
      </c>
      <c r="H63" s="262"/>
      <c r="I63" s="274">
        <f t="shared" si="1"/>
        <v>-1.6020890449792873</v>
      </c>
    </row>
    <row r="64" spans="1:9">
      <c r="A64" s="166">
        <f t="shared" si="2"/>
        <v>48</v>
      </c>
      <c r="B64" s="268" t="s">
        <v>763</v>
      </c>
      <c r="C64" s="255">
        <v>1287971</v>
      </c>
      <c r="D64" s="253"/>
      <c r="E64" s="255">
        <v>1223491</v>
      </c>
      <c r="F64" s="253"/>
      <c r="G64" s="260">
        <f t="shared" si="0"/>
        <v>-64480</v>
      </c>
      <c r="H64" s="262"/>
      <c r="I64" s="274">
        <f t="shared" si="1"/>
        <v>-5.0063239001499253</v>
      </c>
    </row>
    <row r="65" spans="1:9">
      <c r="A65" s="166">
        <f t="shared" si="2"/>
        <v>49</v>
      </c>
      <c r="B65" s="268" t="s">
        <v>764</v>
      </c>
      <c r="C65" s="255">
        <v>1161673</v>
      </c>
      <c r="D65" s="253"/>
      <c r="E65" s="255">
        <v>1181880</v>
      </c>
      <c r="F65" s="253"/>
      <c r="G65" s="260">
        <f t="shared" si="0"/>
        <v>20207</v>
      </c>
      <c r="H65" s="262"/>
      <c r="I65" s="274">
        <f t="shared" si="1"/>
        <v>1.7394740172148273</v>
      </c>
    </row>
    <row r="66" spans="1:9">
      <c r="A66" s="166">
        <f t="shared" si="2"/>
        <v>50</v>
      </c>
      <c r="B66" s="268" t="s">
        <v>765</v>
      </c>
      <c r="C66" s="255" t="s">
        <v>577</v>
      </c>
      <c r="D66" s="253"/>
      <c r="E66" s="255">
        <v>1179885</v>
      </c>
      <c r="F66" s="253"/>
      <c r="G66" s="260"/>
      <c r="H66" s="262"/>
      <c r="I66" s="274"/>
    </row>
    <row r="67" spans="1:9">
      <c r="A67" s="166">
        <f t="shared" si="2"/>
        <v>51</v>
      </c>
      <c r="B67" s="273" t="s">
        <v>766</v>
      </c>
      <c r="C67" s="255">
        <v>966896</v>
      </c>
      <c r="D67" s="253"/>
      <c r="E67" s="255">
        <v>1179204</v>
      </c>
      <c r="F67" s="253"/>
      <c r="G67" s="260">
        <f t="shared" si="0"/>
        <v>212308</v>
      </c>
      <c r="H67" s="262"/>
      <c r="I67" s="274">
        <f t="shared" si="1"/>
        <v>21.957687279707436</v>
      </c>
    </row>
    <row r="68" spans="1:9">
      <c r="A68" s="166">
        <f t="shared" si="2"/>
        <v>52</v>
      </c>
      <c r="B68" s="268" t="s">
        <v>310</v>
      </c>
      <c r="C68" s="255">
        <v>1194271</v>
      </c>
      <c r="D68" s="253"/>
      <c r="E68" s="255">
        <v>1166218</v>
      </c>
      <c r="F68" s="253"/>
      <c r="G68" s="260">
        <f t="shared" si="0"/>
        <v>-28053</v>
      </c>
      <c r="H68" s="262"/>
      <c r="I68" s="274">
        <f t="shared" si="1"/>
        <v>-2.3489643472880108</v>
      </c>
    </row>
    <row r="69" spans="1:9">
      <c r="A69" s="166">
        <f t="shared" si="2"/>
        <v>53</v>
      </c>
      <c r="B69" s="268" t="s">
        <v>767</v>
      </c>
      <c r="C69" s="255">
        <v>1176786</v>
      </c>
      <c r="D69" s="253"/>
      <c r="E69" s="255">
        <v>1155260</v>
      </c>
      <c r="F69" s="253"/>
      <c r="G69" s="260">
        <f t="shared" si="0"/>
        <v>-21526</v>
      </c>
      <c r="H69" s="262"/>
      <c r="I69" s="274">
        <f t="shared" si="1"/>
        <v>-1.829219586228932</v>
      </c>
    </row>
    <row r="70" spans="1:9">
      <c r="A70" s="166">
        <f t="shared" si="2"/>
        <v>54</v>
      </c>
      <c r="B70" s="268" t="s">
        <v>768</v>
      </c>
      <c r="C70" s="255">
        <v>1144729</v>
      </c>
      <c r="D70" s="253"/>
      <c r="E70" s="255">
        <v>1140614</v>
      </c>
      <c r="F70" s="253"/>
      <c r="G70" s="260">
        <f t="shared" si="0"/>
        <v>-4115</v>
      </c>
      <c r="H70" s="262"/>
      <c r="I70" s="274">
        <f t="shared" si="1"/>
        <v>-0.35947372696943991</v>
      </c>
    </row>
    <row r="71" spans="1:9" ht="15" customHeight="1">
      <c r="A71" s="166">
        <f t="shared" si="2"/>
        <v>55</v>
      </c>
      <c r="B71" s="268" t="s">
        <v>292</v>
      </c>
      <c r="C71" s="255">
        <v>1088146</v>
      </c>
      <c r="D71" s="253"/>
      <c r="E71" s="255">
        <v>1115405</v>
      </c>
      <c r="F71" s="253"/>
      <c r="G71" s="260">
        <f t="shared" si="0"/>
        <v>27259</v>
      </c>
      <c r="H71" s="262"/>
      <c r="I71" s="274">
        <f t="shared" si="1"/>
        <v>2.5050866335951238</v>
      </c>
    </row>
    <row r="72" spans="1:9">
      <c r="A72" s="166">
        <f t="shared" si="2"/>
        <v>56</v>
      </c>
      <c r="B72" s="268" t="s">
        <v>769</v>
      </c>
      <c r="C72" s="255">
        <v>1110705</v>
      </c>
      <c r="D72" s="253"/>
      <c r="E72" s="255">
        <v>1110617</v>
      </c>
      <c r="F72" s="253"/>
      <c r="G72" s="260">
        <f t="shared" si="0"/>
        <v>-88</v>
      </c>
      <c r="H72" s="262"/>
      <c r="I72" s="274">
        <f t="shared" si="1"/>
        <v>-7.9228958184216335E-3</v>
      </c>
    </row>
    <row r="73" spans="1:9">
      <c r="A73" s="166">
        <f t="shared" si="2"/>
        <v>57</v>
      </c>
      <c r="B73" s="268" t="s">
        <v>227</v>
      </c>
      <c r="C73" s="255">
        <v>1085646</v>
      </c>
      <c r="D73" s="253"/>
      <c r="E73" s="255">
        <v>1082953</v>
      </c>
      <c r="F73" s="253"/>
      <c r="G73" s="260">
        <f t="shared" si="0"/>
        <v>-2693</v>
      </c>
      <c r="H73" s="262"/>
      <c r="I73" s="274">
        <f t="shared" si="1"/>
        <v>-0.24805507504287772</v>
      </c>
    </row>
    <row r="74" spans="1:9">
      <c r="A74" s="166">
        <f t="shared" si="2"/>
        <v>58</v>
      </c>
      <c r="B74" s="273" t="s">
        <v>770</v>
      </c>
      <c r="C74" s="255">
        <v>1042556</v>
      </c>
      <c r="D74" s="253"/>
      <c r="E74" s="255">
        <v>1056547</v>
      </c>
      <c r="F74" s="253"/>
      <c r="G74" s="260">
        <f t="shared" si="0"/>
        <v>13991</v>
      </c>
      <c r="H74" s="262"/>
      <c r="I74" s="274">
        <f t="shared" si="1"/>
        <v>1.3419902623935789</v>
      </c>
    </row>
    <row r="75" spans="1:9" ht="15" customHeight="1">
      <c r="A75" s="166">
        <f t="shared" si="2"/>
        <v>59</v>
      </c>
      <c r="B75" s="273" t="s">
        <v>771</v>
      </c>
      <c r="C75" s="255">
        <v>1022094</v>
      </c>
      <c r="D75" s="253"/>
      <c r="E75" s="255">
        <v>1054569</v>
      </c>
      <c r="F75" s="253"/>
      <c r="G75" s="260">
        <f t="shared" si="0"/>
        <v>32475</v>
      </c>
      <c r="H75" s="262"/>
      <c r="I75" s="274">
        <f t="shared" si="1"/>
        <v>3.17730071793788</v>
      </c>
    </row>
    <row r="76" spans="1:9" ht="30">
      <c r="A76" s="166">
        <f t="shared" si="2"/>
        <v>60</v>
      </c>
      <c r="B76" s="273" t="s">
        <v>772</v>
      </c>
      <c r="C76" s="255">
        <v>1020726</v>
      </c>
      <c r="D76" s="253"/>
      <c r="E76" s="255">
        <v>1047733</v>
      </c>
      <c r="F76" s="253"/>
      <c r="G76" s="260">
        <f t="shared" si="0"/>
        <v>27007</v>
      </c>
      <c r="H76" s="262"/>
      <c r="I76" s="274">
        <f t="shared" si="1"/>
        <v>2.6458618669456837</v>
      </c>
    </row>
    <row r="77" spans="1:9">
      <c r="A77" s="166">
        <f t="shared" si="2"/>
        <v>61</v>
      </c>
      <c r="B77" s="268" t="s">
        <v>222</v>
      </c>
      <c r="C77" s="255">
        <v>1011407</v>
      </c>
      <c r="D77" s="253"/>
      <c r="E77" s="255">
        <v>1027526</v>
      </c>
      <c r="F77" s="253"/>
      <c r="G77" s="260">
        <f t="shared" si="0"/>
        <v>16119</v>
      </c>
      <c r="H77" s="262"/>
      <c r="I77" s="274">
        <f t="shared" si="1"/>
        <v>1.5937204310430912</v>
      </c>
    </row>
    <row r="78" spans="1:9">
      <c r="A78" s="166">
        <f t="shared" si="2"/>
        <v>62</v>
      </c>
      <c r="B78" s="268" t="s">
        <v>773</v>
      </c>
      <c r="C78" s="255">
        <v>1028033</v>
      </c>
      <c r="D78" s="253"/>
      <c r="E78" s="255">
        <v>1018541</v>
      </c>
      <c r="F78" s="253"/>
      <c r="G78" s="260">
        <f t="shared" si="0"/>
        <v>-9492</v>
      </c>
      <c r="H78" s="262"/>
      <c r="I78" s="274">
        <f t="shared" si="1"/>
        <v>-0.92331666395923084</v>
      </c>
    </row>
    <row r="79" spans="1:9">
      <c r="A79" s="166">
        <f t="shared" si="2"/>
        <v>63</v>
      </c>
      <c r="B79" s="273" t="s">
        <v>774</v>
      </c>
      <c r="C79" s="255">
        <v>994301</v>
      </c>
      <c r="D79" s="253"/>
      <c r="E79" s="255">
        <v>1009363</v>
      </c>
      <c r="F79" s="253"/>
      <c r="G79" s="260">
        <f t="shared" si="0"/>
        <v>15062</v>
      </c>
      <c r="H79" s="262"/>
      <c r="I79" s="274">
        <f t="shared" si="1"/>
        <v>1.5148330334576754</v>
      </c>
    </row>
    <row r="80" spans="1:9">
      <c r="A80" s="166">
        <f t="shared" si="2"/>
        <v>64</v>
      </c>
      <c r="B80" s="268" t="s">
        <v>775</v>
      </c>
      <c r="C80" s="255">
        <v>998218</v>
      </c>
      <c r="D80" s="253"/>
      <c r="E80" s="255">
        <v>1008846</v>
      </c>
      <c r="F80" s="253"/>
      <c r="G80" s="260">
        <f t="shared" si="0"/>
        <v>10628</v>
      </c>
      <c r="H80" s="262"/>
      <c r="I80" s="274">
        <f t="shared" si="1"/>
        <v>1.0646972905717988</v>
      </c>
    </row>
    <row r="81" spans="1:9" ht="30">
      <c r="A81" s="166">
        <f t="shared" si="2"/>
        <v>65</v>
      </c>
      <c r="B81" s="273" t="s">
        <v>776</v>
      </c>
      <c r="C81" s="275" t="s">
        <v>577</v>
      </c>
      <c r="D81" s="270"/>
      <c r="E81" s="275">
        <v>996995</v>
      </c>
      <c r="F81" s="270"/>
      <c r="G81" s="276"/>
      <c r="H81" s="278"/>
      <c r="I81" s="274"/>
    </row>
    <row r="82" spans="1:9">
      <c r="A82" s="166">
        <f t="shared" si="2"/>
        <v>66</v>
      </c>
      <c r="B82" s="268" t="s">
        <v>777</v>
      </c>
      <c r="C82" s="255">
        <v>977615</v>
      </c>
      <c r="D82" s="253"/>
      <c r="E82" s="255">
        <v>993066</v>
      </c>
      <c r="F82" s="253"/>
      <c r="G82" s="260">
        <f t="shared" ref="G82:G98" si="3">E82-C82</f>
        <v>15451</v>
      </c>
      <c r="H82" s="262"/>
      <c r="I82" s="274">
        <f t="shared" ref="I82:I98" si="4">((E82-C82)/C82)*100</f>
        <v>1.5804790229282488</v>
      </c>
    </row>
    <row r="83" spans="1:9">
      <c r="A83" s="166">
        <f t="shared" ref="A83:A99" si="5">A82+1</f>
        <v>67</v>
      </c>
      <c r="B83" s="268" t="s">
        <v>778</v>
      </c>
      <c r="C83" s="255">
        <v>804040</v>
      </c>
      <c r="D83" s="253"/>
      <c r="E83" s="255">
        <v>948321</v>
      </c>
      <c r="F83" s="253"/>
      <c r="G83" s="260">
        <f t="shared" si="3"/>
        <v>144281</v>
      </c>
      <c r="H83" s="262"/>
      <c r="I83" s="274">
        <f t="shared" si="4"/>
        <v>17.944505248495098</v>
      </c>
    </row>
    <row r="84" spans="1:9">
      <c r="A84" s="166">
        <f t="shared" si="5"/>
        <v>68</v>
      </c>
      <c r="B84" s="268" t="s">
        <v>779</v>
      </c>
      <c r="C84" s="255">
        <v>930912</v>
      </c>
      <c r="D84" s="253"/>
      <c r="E84" s="255">
        <v>938706</v>
      </c>
      <c r="F84" s="253"/>
      <c r="G84" s="260">
        <f t="shared" si="3"/>
        <v>7794</v>
      </c>
      <c r="H84" s="262"/>
      <c r="I84" s="274">
        <f t="shared" si="4"/>
        <v>0.83724347736413329</v>
      </c>
    </row>
    <row r="85" spans="1:9" ht="15" customHeight="1">
      <c r="A85" s="166">
        <f t="shared" si="5"/>
        <v>69</v>
      </c>
      <c r="B85" s="268" t="s">
        <v>780</v>
      </c>
      <c r="C85" s="255">
        <v>896446</v>
      </c>
      <c r="D85" s="253"/>
      <c r="E85" s="255">
        <v>917810</v>
      </c>
      <c r="F85" s="253"/>
      <c r="G85" s="260">
        <f t="shared" si="3"/>
        <v>21364</v>
      </c>
      <c r="H85" s="262"/>
      <c r="I85" s="274">
        <f t="shared" si="4"/>
        <v>2.3831887252550628</v>
      </c>
    </row>
    <row r="86" spans="1:9">
      <c r="A86" s="166">
        <f t="shared" si="5"/>
        <v>70</v>
      </c>
      <c r="B86" s="268" t="s">
        <v>781</v>
      </c>
      <c r="C86" s="255">
        <v>888882</v>
      </c>
      <c r="D86" s="253"/>
      <c r="E86" s="255">
        <v>916214</v>
      </c>
      <c r="F86" s="253"/>
      <c r="G86" s="260">
        <f t="shared" si="3"/>
        <v>27332</v>
      </c>
      <c r="H86" s="262"/>
      <c r="I86" s="274">
        <f t="shared" si="4"/>
        <v>3.0748738302721845</v>
      </c>
    </row>
    <row r="87" spans="1:9" ht="30">
      <c r="A87" s="166">
        <f t="shared" si="5"/>
        <v>71</v>
      </c>
      <c r="B87" s="273" t="s">
        <v>782</v>
      </c>
      <c r="C87" s="275">
        <v>866016</v>
      </c>
      <c r="D87" s="270"/>
      <c r="E87" s="275">
        <v>872068</v>
      </c>
      <c r="F87" s="270"/>
      <c r="G87" s="276">
        <f t="shared" si="3"/>
        <v>6052</v>
      </c>
      <c r="H87" s="278"/>
      <c r="I87" s="274">
        <f t="shared" si="4"/>
        <v>0.69883235413664413</v>
      </c>
    </row>
    <row r="88" spans="1:9">
      <c r="A88" s="166">
        <f t="shared" si="5"/>
        <v>72</v>
      </c>
      <c r="B88" s="268" t="s">
        <v>783</v>
      </c>
      <c r="C88" s="255">
        <v>833274</v>
      </c>
      <c r="D88" s="253"/>
      <c r="E88" s="255">
        <v>856775</v>
      </c>
      <c r="F88" s="253"/>
      <c r="G88" s="260">
        <f t="shared" si="3"/>
        <v>23501</v>
      </c>
      <c r="H88" s="262"/>
      <c r="I88" s="274">
        <f t="shared" si="4"/>
        <v>2.8203208068414471</v>
      </c>
    </row>
    <row r="89" spans="1:9">
      <c r="A89" s="166">
        <f t="shared" si="5"/>
        <v>73</v>
      </c>
      <c r="B89" s="268" t="s">
        <v>784</v>
      </c>
      <c r="C89" s="255">
        <v>821342</v>
      </c>
      <c r="D89" s="253"/>
      <c r="E89" s="255">
        <v>834777</v>
      </c>
      <c r="F89" s="253"/>
      <c r="G89" s="260">
        <f t="shared" si="3"/>
        <v>13435</v>
      </c>
      <c r="H89" s="262"/>
      <c r="I89" s="274">
        <f t="shared" si="4"/>
        <v>1.6357376099115837</v>
      </c>
    </row>
    <row r="90" spans="1:9">
      <c r="A90" s="166">
        <f t="shared" si="5"/>
        <v>74</v>
      </c>
      <c r="B90" s="273" t="s">
        <v>785</v>
      </c>
      <c r="C90" s="255">
        <v>881351</v>
      </c>
      <c r="D90" s="253"/>
      <c r="E90" s="255">
        <v>818186</v>
      </c>
      <c r="F90" s="253"/>
      <c r="G90" s="260">
        <f t="shared" si="3"/>
        <v>-63165</v>
      </c>
      <c r="H90" s="262"/>
      <c r="I90" s="274">
        <f t="shared" si="4"/>
        <v>-7.1668381836521426</v>
      </c>
    </row>
    <row r="91" spans="1:9">
      <c r="A91" s="166">
        <f t="shared" si="5"/>
        <v>75</v>
      </c>
      <c r="B91" s="268" t="s">
        <v>357</v>
      </c>
      <c r="C91" s="255">
        <v>810828</v>
      </c>
      <c r="D91" s="253"/>
      <c r="E91" s="255">
        <v>811260</v>
      </c>
      <c r="F91" s="253"/>
      <c r="G91" s="260">
        <f t="shared" si="3"/>
        <v>432</v>
      </c>
      <c r="H91" s="262"/>
      <c r="I91" s="274">
        <f t="shared" si="4"/>
        <v>5.3278870487945655E-2</v>
      </c>
    </row>
    <row r="92" spans="1:9" ht="30">
      <c r="A92" s="166">
        <f t="shared" si="5"/>
        <v>76</v>
      </c>
      <c r="B92" s="273" t="s">
        <v>786</v>
      </c>
      <c r="C92" s="275">
        <v>796458</v>
      </c>
      <c r="D92" s="270"/>
      <c r="E92" s="275">
        <v>805740</v>
      </c>
      <c r="F92" s="270"/>
      <c r="G92" s="276">
        <f t="shared" si="3"/>
        <v>9282</v>
      </c>
      <c r="H92" s="278"/>
      <c r="I92" s="274">
        <f t="shared" si="4"/>
        <v>1.1654098521202625</v>
      </c>
    </row>
    <row r="93" spans="1:9" ht="30">
      <c r="A93" s="166">
        <f t="shared" si="5"/>
        <v>77</v>
      </c>
      <c r="B93" s="268" t="s">
        <v>787</v>
      </c>
      <c r="C93" s="255">
        <v>787640</v>
      </c>
      <c r="D93" s="253"/>
      <c r="E93" s="255">
        <v>799269</v>
      </c>
      <c r="F93" s="253"/>
      <c r="G93" s="260">
        <f t="shared" si="3"/>
        <v>11629</v>
      </c>
      <c r="H93" s="262"/>
      <c r="I93" s="274">
        <f t="shared" si="4"/>
        <v>1.4764359351988217</v>
      </c>
    </row>
    <row r="94" spans="1:9">
      <c r="A94" s="166">
        <f t="shared" si="5"/>
        <v>78</v>
      </c>
      <c r="B94" s="268" t="s">
        <v>788</v>
      </c>
      <c r="C94" s="255">
        <v>691154</v>
      </c>
      <c r="D94" s="253"/>
      <c r="E94" s="255">
        <v>753936</v>
      </c>
      <c r="F94" s="253"/>
      <c r="G94" s="260">
        <f t="shared" si="3"/>
        <v>62782</v>
      </c>
      <c r="H94" s="262"/>
      <c r="I94" s="274">
        <f t="shared" si="4"/>
        <v>9.0836485067003885</v>
      </c>
    </row>
    <row r="95" spans="1:9" ht="15" customHeight="1">
      <c r="A95" s="166">
        <f t="shared" si="5"/>
        <v>79</v>
      </c>
      <c r="B95" s="273" t="s">
        <v>789</v>
      </c>
      <c r="C95" s="255">
        <v>677511</v>
      </c>
      <c r="D95" s="253"/>
      <c r="E95" s="255">
        <v>707657</v>
      </c>
      <c r="F95" s="253"/>
      <c r="G95" s="260">
        <f t="shared" si="3"/>
        <v>30146</v>
      </c>
      <c r="H95" s="262"/>
      <c r="I95" s="274">
        <f t="shared" si="4"/>
        <v>4.449521852781726</v>
      </c>
    </row>
    <row r="96" spans="1:9">
      <c r="A96" s="166">
        <f t="shared" si="5"/>
        <v>80</v>
      </c>
      <c r="B96" s="268" t="s">
        <v>790</v>
      </c>
      <c r="C96" s="255">
        <v>562663</v>
      </c>
      <c r="D96" s="253"/>
      <c r="E96" s="255">
        <v>572284</v>
      </c>
      <c r="F96" s="253"/>
      <c r="G96" s="260">
        <f t="shared" si="3"/>
        <v>9621</v>
      </c>
      <c r="H96" s="262"/>
      <c r="I96" s="274">
        <f t="shared" si="4"/>
        <v>1.7099045076715547</v>
      </c>
    </row>
    <row r="97" spans="1:9">
      <c r="A97" s="166">
        <f t="shared" si="5"/>
        <v>81</v>
      </c>
      <c r="B97" s="268" t="s">
        <v>791</v>
      </c>
      <c r="C97" s="255">
        <v>432300</v>
      </c>
      <c r="D97" s="253"/>
      <c r="E97" s="255">
        <v>456302</v>
      </c>
      <c r="F97" s="253"/>
      <c r="G97" s="260">
        <f t="shared" si="3"/>
        <v>24002</v>
      </c>
      <c r="H97" s="262"/>
      <c r="I97" s="274">
        <f t="shared" si="4"/>
        <v>5.552162849872774</v>
      </c>
    </row>
    <row r="98" spans="1:9" ht="30">
      <c r="A98" s="166">
        <f t="shared" si="5"/>
        <v>82</v>
      </c>
      <c r="B98" s="268" t="s">
        <v>792</v>
      </c>
      <c r="C98" s="255">
        <v>406772</v>
      </c>
      <c r="D98" s="253"/>
      <c r="E98" s="255">
        <v>420303</v>
      </c>
      <c r="F98" s="253"/>
      <c r="G98" s="260">
        <f t="shared" si="3"/>
        <v>13531</v>
      </c>
      <c r="H98" s="262"/>
      <c r="I98" s="274">
        <f t="shared" si="4"/>
        <v>3.3264334811638951</v>
      </c>
    </row>
    <row r="99" spans="1:9">
      <c r="A99" s="166">
        <f t="shared" si="5"/>
        <v>83</v>
      </c>
      <c r="B99" s="200" t="s">
        <v>793</v>
      </c>
      <c r="C99" s="255">
        <v>1951537</v>
      </c>
      <c r="D99" s="265"/>
      <c r="E99" s="255" t="s">
        <v>577</v>
      </c>
      <c r="F99" s="265"/>
      <c r="G99" s="260"/>
      <c r="H99" s="267"/>
      <c r="I99" s="274"/>
    </row>
    <row r="100" spans="1:9">
      <c r="D100" s="159"/>
      <c r="F100" s="159"/>
      <c r="H100" s="159"/>
    </row>
    <row r="101" spans="1:9" ht="34.5" customHeight="1" thickBot="1">
      <c r="B101" s="487" t="s">
        <v>794</v>
      </c>
      <c r="C101" s="487"/>
      <c r="D101" s="487"/>
      <c r="E101" s="487"/>
      <c r="F101" s="487"/>
      <c r="G101" s="487"/>
      <c r="H101" s="487"/>
      <c r="I101" s="487"/>
    </row>
    <row r="102" spans="1:9" ht="15.75" thickBot="1">
      <c r="I102" s="365" t="s">
        <v>429</v>
      </c>
    </row>
  </sheetData>
  <sheetProtection password="CF0E" sheet="1" objects="1" scenarios="1"/>
  <mergeCells count="4">
    <mergeCell ref="B2:L6"/>
    <mergeCell ref="B9:I9"/>
    <mergeCell ref="B10:I10"/>
    <mergeCell ref="B101:I101"/>
  </mergeCells>
  <hyperlinks>
    <hyperlink ref="I102" location="Listado!A1" display="REGRESA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87"/>
  <sheetViews>
    <sheetView topLeftCell="B1" workbookViewId="0">
      <selection activeCell="B3" sqref="B3:R6"/>
    </sheetView>
  </sheetViews>
  <sheetFormatPr baseColWidth="10" defaultRowHeight="15"/>
  <cols>
    <col min="1" max="1" width="4.85546875" style="1" customWidth="1"/>
    <col min="2" max="2" width="52.42578125" style="1" customWidth="1"/>
    <col min="3" max="3" width="1.42578125" style="1" customWidth="1"/>
    <col min="4" max="4" width="11.7109375" style="1" customWidth="1"/>
    <col min="5" max="5" width="6.7109375" style="2" customWidth="1"/>
    <col min="6" max="6" width="11.7109375" style="1" customWidth="1"/>
    <col min="7" max="7" width="6.7109375" style="2" customWidth="1"/>
    <col min="8" max="8" width="11.7109375" style="1" customWidth="1"/>
    <col min="9" max="9" width="6.7109375" style="85" customWidth="1"/>
    <col min="10" max="10" width="3.42578125" style="1" customWidth="1"/>
    <col min="11" max="11" width="11.7109375" style="1" customWidth="1"/>
    <col min="12" max="12" width="6.7109375" style="2" customWidth="1"/>
    <col min="13" max="13" width="11.7109375" style="2" customWidth="1"/>
    <col min="14" max="14" width="6.7109375" style="2" customWidth="1"/>
    <col min="15" max="15" width="10.42578125" style="2" customWidth="1"/>
    <col min="16" max="16" width="6.7109375" style="2" customWidth="1"/>
    <col min="17" max="17" width="10.42578125" style="2" customWidth="1"/>
    <col min="18" max="18" width="6.7109375" style="2" customWidth="1"/>
    <col min="19" max="16384" width="11.42578125" style="1"/>
  </cols>
  <sheetData>
    <row r="2" spans="2:18" s="93" customFormat="1">
      <c r="E2" s="6"/>
      <c r="G2" s="6"/>
      <c r="I2" s="6"/>
      <c r="L2" s="6"/>
      <c r="M2" s="6"/>
      <c r="N2" s="6"/>
      <c r="O2" s="6"/>
      <c r="P2" s="6"/>
      <c r="Q2" s="6"/>
      <c r="R2" s="110"/>
    </row>
    <row r="3" spans="2:18" ht="15" customHeight="1">
      <c r="B3" s="376" t="s">
        <v>352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2:18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2:18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</row>
    <row r="6" spans="2:18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8" spans="2:18" ht="15.75" thickBot="1">
      <c r="E8" s="85"/>
      <c r="G8" s="85"/>
      <c r="L8" s="85"/>
      <c r="M8" s="85"/>
      <c r="N8" s="85"/>
      <c r="O8" s="85"/>
      <c r="P8" s="85"/>
      <c r="Q8" s="85"/>
      <c r="R8" s="85"/>
    </row>
    <row r="9" spans="2:18" ht="15.75" thickBot="1">
      <c r="B9" s="407" t="s">
        <v>461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9"/>
    </row>
    <row r="10" spans="2:18">
      <c r="B10" s="404" t="s">
        <v>347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6"/>
    </row>
    <row r="11" spans="2:18" ht="15.75" thickBot="1">
      <c r="B11" s="77"/>
      <c r="C11" s="77"/>
      <c r="D11" s="77"/>
      <c r="E11" s="6"/>
      <c r="F11" s="77"/>
      <c r="G11" s="6"/>
      <c r="H11" s="77"/>
      <c r="I11" s="6"/>
      <c r="J11" s="77"/>
      <c r="K11" s="78"/>
      <c r="L11" s="79"/>
      <c r="M11" s="78"/>
      <c r="N11" s="79"/>
      <c r="O11" s="78"/>
      <c r="P11" s="79"/>
      <c r="Q11" s="78"/>
      <c r="R11" s="78"/>
    </row>
    <row r="12" spans="2:18" ht="15.75" thickBot="1">
      <c r="B12" s="397" t="s">
        <v>194</v>
      </c>
      <c r="C12" s="83"/>
      <c r="D12" s="410" t="s">
        <v>0</v>
      </c>
      <c r="E12" s="410"/>
      <c r="F12" s="410"/>
      <c r="G12" s="410"/>
      <c r="H12" s="410"/>
      <c r="I12" s="410"/>
      <c r="J12" s="13"/>
      <c r="K12" s="383" t="s">
        <v>351</v>
      </c>
      <c r="L12" s="383"/>
      <c r="M12" s="383"/>
      <c r="N12" s="383"/>
      <c r="O12" s="383"/>
      <c r="P12" s="383"/>
      <c r="Q12" s="383"/>
      <c r="R12" s="383"/>
    </row>
    <row r="13" spans="2:18">
      <c r="B13" s="397"/>
      <c r="C13" s="83"/>
      <c r="D13" s="411" t="s">
        <v>349</v>
      </c>
      <c r="E13" s="412"/>
      <c r="F13" s="412"/>
      <c r="G13" s="412"/>
      <c r="H13" s="412"/>
      <c r="I13" s="412"/>
      <c r="J13" s="11"/>
      <c r="K13" s="385" t="s">
        <v>350</v>
      </c>
      <c r="L13" s="385"/>
      <c r="M13" s="385"/>
      <c r="N13" s="385"/>
      <c r="O13" s="385"/>
      <c r="P13" s="385"/>
      <c r="Q13" s="385"/>
      <c r="R13" s="385"/>
    </row>
    <row r="14" spans="2:18">
      <c r="B14" s="397"/>
      <c r="C14" s="83"/>
      <c r="D14" s="108"/>
      <c r="E14" s="76"/>
      <c r="F14" s="76"/>
      <c r="G14" s="76"/>
      <c r="H14" s="76"/>
      <c r="I14" s="76"/>
      <c r="J14" s="83"/>
      <c r="K14" s="77"/>
      <c r="L14" s="77"/>
      <c r="M14" s="77"/>
      <c r="N14" s="77"/>
      <c r="O14" s="77"/>
      <c r="P14" s="77"/>
      <c r="Q14" s="77"/>
      <c r="R14" s="77"/>
    </row>
    <row r="15" spans="2:18">
      <c r="B15" s="397"/>
      <c r="C15" s="83"/>
      <c r="D15" s="397" t="s">
        <v>13</v>
      </c>
      <c r="E15" s="397"/>
      <c r="F15" s="397" t="s">
        <v>1</v>
      </c>
      <c r="G15" s="397"/>
      <c r="H15" s="397" t="s">
        <v>2</v>
      </c>
      <c r="I15" s="397"/>
      <c r="J15" s="83"/>
      <c r="K15" s="398" t="s">
        <v>13</v>
      </c>
      <c r="L15" s="398"/>
      <c r="M15" s="398" t="s">
        <v>1</v>
      </c>
      <c r="N15" s="398"/>
      <c r="O15" s="398" t="s">
        <v>2</v>
      </c>
      <c r="P15" s="398"/>
      <c r="Q15" s="398" t="s">
        <v>14</v>
      </c>
      <c r="R15" s="398"/>
    </row>
    <row r="16" spans="2:18" ht="15.75" thickBot="1">
      <c r="B16" s="397"/>
      <c r="C16" s="83"/>
      <c r="D16" s="398"/>
      <c r="E16" s="398"/>
      <c r="F16" s="398"/>
      <c r="G16" s="398"/>
      <c r="H16" s="398"/>
      <c r="I16" s="398"/>
      <c r="J16" s="68"/>
      <c r="K16" s="398"/>
      <c r="L16" s="398"/>
      <c r="M16" s="398"/>
      <c r="N16" s="398"/>
      <c r="O16" s="398"/>
      <c r="P16" s="398"/>
      <c r="Q16" s="398"/>
      <c r="R16" s="398"/>
    </row>
    <row r="17" spans="1:18">
      <c r="A17" s="85">
        <v>1</v>
      </c>
      <c r="B17" s="193" t="s">
        <v>50</v>
      </c>
      <c r="C17" s="94"/>
      <c r="D17" s="49">
        <v>88119</v>
      </c>
      <c r="E17" s="33">
        <f>D17/$D$64</f>
        <v>0.65183042748193243</v>
      </c>
      <c r="F17" s="36">
        <v>63849</v>
      </c>
      <c r="G17" s="33">
        <f>F17/$D$64</f>
        <v>0.47230133074925845</v>
      </c>
      <c r="H17" s="36">
        <v>24270</v>
      </c>
      <c r="I17" s="111">
        <f>H17/$D$64</f>
        <v>0.179529096732674</v>
      </c>
      <c r="J17" s="48"/>
      <c r="K17" s="49">
        <v>80467</v>
      </c>
      <c r="L17" s="111">
        <f>K17/$K$64</f>
        <v>0.62726649101198917</v>
      </c>
      <c r="M17" s="50">
        <v>57842</v>
      </c>
      <c r="N17" s="111">
        <f>M17/$K$64</f>
        <v>0.45089724201368858</v>
      </c>
      <c r="O17" s="51">
        <v>22625</v>
      </c>
      <c r="P17" s="111">
        <f>O17/$K$64</f>
        <v>0.17636924899830062</v>
      </c>
      <c r="Q17" s="51"/>
      <c r="R17" s="120"/>
    </row>
    <row r="18" spans="1:18">
      <c r="A18" s="85">
        <f>A17+1</f>
        <v>2</v>
      </c>
      <c r="B18" s="194" t="s">
        <v>16</v>
      </c>
      <c r="C18" s="94"/>
      <c r="D18" s="53">
        <v>16714</v>
      </c>
      <c r="E18" s="34">
        <f t="shared" ref="E18:E64" si="0">D18/$D$64</f>
        <v>0.12363614844622633</v>
      </c>
      <c r="F18" s="37">
        <v>3682</v>
      </c>
      <c r="G18" s="34">
        <f t="shared" ref="G18:G64" si="1">F18/$D$64</f>
        <v>2.7236346690140325E-2</v>
      </c>
      <c r="H18" s="37">
        <v>13032</v>
      </c>
      <c r="I18" s="35">
        <f t="shared" ref="I18:I64" si="2">H18/$D$64</f>
        <v>9.639980175608602E-2</v>
      </c>
      <c r="J18" s="48"/>
      <c r="K18" s="53">
        <v>16868</v>
      </c>
      <c r="L18" s="35">
        <f t="shared" ref="L18:L63" si="3">K18/$K$64</f>
        <v>0.13149155766202586</v>
      </c>
      <c r="M18" s="41">
        <v>3864</v>
      </c>
      <c r="N18" s="35">
        <f>M18/$K$64</f>
        <v>3.0121139364836843E-2</v>
      </c>
      <c r="O18" s="41">
        <v>13004</v>
      </c>
      <c r="P18" s="35">
        <f t="shared" ref="P18:P64" si="4">O18/$K$64</f>
        <v>0.101370418297189</v>
      </c>
      <c r="Q18" s="41"/>
      <c r="R18" s="45"/>
    </row>
    <row r="19" spans="1:18">
      <c r="A19" s="85">
        <f t="shared" ref="A19:A63" si="5">A18+1</f>
        <v>3</v>
      </c>
      <c r="B19" s="167" t="s">
        <v>328</v>
      </c>
      <c r="C19" s="93"/>
      <c r="D19" s="55">
        <v>5286</v>
      </c>
      <c r="E19" s="34">
        <f t="shared" si="0"/>
        <v>3.9101392885410577E-2</v>
      </c>
      <c r="F19" s="41">
        <v>1544</v>
      </c>
      <c r="G19" s="34">
        <f t="shared" si="1"/>
        <v>1.1421216537093064E-2</v>
      </c>
      <c r="H19" s="38">
        <v>3742</v>
      </c>
      <c r="I19" s="35">
        <f t="shared" si="2"/>
        <v>2.7680176348317515E-2</v>
      </c>
      <c r="J19" s="54"/>
      <c r="K19" s="55">
        <v>5283</v>
      </c>
      <c r="L19" s="35">
        <f t="shared" si="3"/>
        <v>4.1182706848973356E-2</v>
      </c>
      <c r="M19" s="56">
        <v>1599</v>
      </c>
      <c r="N19" s="35">
        <f t="shared" ref="N19:N64" si="6">M19/$K$64</f>
        <v>1.2464726150200341E-2</v>
      </c>
      <c r="O19" s="41">
        <v>3684</v>
      </c>
      <c r="P19" s="35">
        <f t="shared" si="4"/>
        <v>2.8717980698773016E-2</v>
      </c>
      <c r="Q19" s="41"/>
      <c r="R19" s="45"/>
    </row>
    <row r="20" spans="1:18">
      <c r="A20" s="85">
        <f t="shared" si="5"/>
        <v>4</v>
      </c>
      <c r="B20" s="194" t="s">
        <v>56</v>
      </c>
      <c r="C20" s="94"/>
      <c r="D20" s="53">
        <v>3046</v>
      </c>
      <c r="E20" s="34">
        <f t="shared" si="0"/>
        <v>2.2531752313462092E-2</v>
      </c>
      <c r="F20" s="37">
        <v>763</v>
      </c>
      <c r="G20" s="34">
        <f t="shared" si="1"/>
        <v>5.6440338198199529E-3</v>
      </c>
      <c r="H20" s="37">
        <v>2283</v>
      </c>
      <c r="I20" s="35">
        <f t="shared" si="2"/>
        <v>1.6887718493642141E-2</v>
      </c>
      <c r="J20" s="48"/>
      <c r="K20" s="53">
        <v>2849</v>
      </c>
      <c r="L20" s="35">
        <f t="shared" si="3"/>
        <v>2.220888355342137E-2</v>
      </c>
      <c r="M20" s="41">
        <v>742</v>
      </c>
      <c r="N20" s="35">
        <f t="shared" si="6"/>
        <v>5.7841318345520027E-3</v>
      </c>
      <c r="O20" s="41">
        <v>2107</v>
      </c>
      <c r="P20" s="35">
        <f t="shared" si="4"/>
        <v>1.6424751718869365E-2</v>
      </c>
      <c r="Q20" s="41"/>
      <c r="R20" s="45"/>
    </row>
    <row r="21" spans="1:18">
      <c r="A21" s="85">
        <f t="shared" si="5"/>
        <v>5</v>
      </c>
      <c r="B21" s="194" t="s">
        <v>57</v>
      </c>
      <c r="C21" s="94"/>
      <c r="D21" s="53">
        <v>2891</v>
      </c>
      <c r="E21" s="34">
        <f t="shared" si="0"/>
        <v>2.1385192363171015E-2</v>
      </c>
      <c r="F21" s="37">
        <v>1403</v>
      </c>
      <c r="G21" s="34">
        <f t="shared" si="1"/>
        <v>1.0378216840376663E-2</v>
      </c>
      <c r="H21" s="37">
        <v>1488</v>
      </c>
      <c r="I21" s="35">
        <f t="shared" si="2"/>
        <v>1.1006975522794352E-2</v>
      </c>
      <c r="J21" s="48"/>
      <c r="K21" s="53">
        <v>2828</v>
      </c>
      <c r="L21" s="35">
        <f t="shared" si="3"/>
        <v>2.2045181709047255E-2</v>
      </c>
      <c r="M21" s="56">
        <v>1382</v>
      </c>
      <c r="N21" s="35">
        <f t="shared" si="6"/>
        <v>1.0773140425001168E-2</v>
      </c>
      <c r="O21" s="41">
        <v>1446</v>
      </c>
      <c r="P21" s="35">
        <f t="shared" si="4"/>
        <v>1.1272041284046085E-2</v>
      </c>
      <c r="Q21" s="41"/>
      <c r="R21" s="45"/>
    </row>
    <row r="22" spans="1:18">
      <c r="A22" s="85">
        <f t="shared" si="5"/>
        <v>6</v>
      </c>
      <c r="B22" s="167" t="s">
        <v>25</v>
      </c>
      <c r="C22" s="93"/>
      <c r="D22" s="55">
        <v>2823</v>
      </c>
      <c r="E22" s="34">
        <f t="shared" si="0"/>
        <v>2.0882185417236864E-2</v>
      </c>
      <c r="F22" s="41">
        <v>1495</v>
      </c>
      <c r="G22" s="34">
        <f t="shared" si="1"/>
        <v>1.105875564958169E-2</v>
      </c>
      <c r="H22" s="38">
        <v>1328</v>
      </c>
      <c r="I22" s="35">
        <f t="shared" si="2"/>
        <v>9.8234297676551736E-3</v>
      </c>
      <c r="J22" s="54"/>
      <c r="K22" s="55">
        <v>2826</v>
      </c>
      <c r="L22" s="35">
        <f t="shared" si="3"/>
        <v>2.2029591057202102E-2</v>
      </c>
      <c r="M22" s="57">
        <v>1492</v>
      </c>
      <c r="N22" s="35">
        <f t="shared" si="6"/>
        <v>1.163062627648462E-2</v>
      </c>
      <c r="O22" s="41">
        <v>1334</v>
      </c>
      <c r="P22" s="35">
        <f t="shared" si="4"/>
        <v>1.0398964780717482E-2</v>
      </c>
      <c r="Q22" s="41"/>
      <c r="R22" s="45"/>
    </row>
    <row r="23" spans="1:18">
      <c r="A23" s="85">
        <f t="shared" si="5"/>
        <v>7</v>
      </c>
      <c r="B23" s="194" t="s">
        <v>20</v>
      </c>
      <c r="C23" s="94"/>
      <c r="D23" s="53">
        <v>2370</v>
      </c>
      <c r="E23" s="34">
        <f t="shared" si="0"/>
        <v>1.7531271497999067E-2</v>
      </c>
      <c r="F23" s="37">
        <v>2196</v>
      </c>
      <c r="G23" s="34">
        <f t="shared" si="1"/>
        <v>1.6244165489285211E-2</v>
      </c>
      <c r="H23" s="37">
        <v>174</v>
      </c>
      <c r="I23" s="35">
        <f t="shared" si="2"/>
        <v>1.2871060087138557E-3</v>
      </c>
      <c r="J23" s="48"/>
      <c r="K23" s="53">
        <v>2408</v>
      </c>
      <c r="L23" s="35">
        <f t="shared" si="3"/>
        <v>1.877114482156499E-2</v>
      </c>
      <c r="M23" s="58">
        <v>2237</v>
      </c>
      <c r="N23" s="35">
        <f t="shared" si="6"/>
        <v>1.7438144088804352E-2</v>
      </c>
      <c r="O23" s="41">
        <v>171</v>
      </c>
      <c r="P23" s="35">
        <f t="shared" si="4"/>
        <v>1.3330007327606367E-3</v>
      </c>
      <c r="Q23" s="41"/>
      <c r="R23" s="45"/>
    </row>
    <row r="24" spans="1:18">
      <c r="A24" s="85">
        <f t="shared" si="5"/>
        <v>8</v>
      </c>
      <c r="B24" s="194" t="s">
        <v>21</v>
      </c>
      <c r="C24" s="94"/>
      <c r="D24" s="53">
        <v>2254</v>
      </c>
      <c r="E24" s="34">
        <f t="shared" si="0"/>
        <v>1.6673200825523163E-2</v>
      </c>
      <c r="F24" s="37">
        <v>1104</v>
      </c>
      <c r="G24" s="34">
        <f t="shared" si="1"/>
        <v>8.1664657104603255E-3</v>
      </c>
      <c r="H24" s="37">
        <v>1150</v>
      </c>
      <c r="I24" s="35">
        <f t="shared" si="2"/>
        <v>8.5067351150628391E-3</v>
      </c>
      <c r="J24" s="48"/>
      <c r="K24" s="53">
        <v>2328</v>
      </c>
      <c r="L24" s="35">
        <f t="shared" si="3"/>
        <v>1.8147518747758842E-2</v>
      </c>
      <c r="M24" s="41">
        <v>1156</v>
      </c>
      <c r="N24" s="35">
        <f t="shared" si="6"/>
        <v>9.0113967664988068E-3</v>
      </c>
      <c r="O24" s="41">
        <v>1172</v>
      </c>
      <c r="P24" s="35">
        <f t="shared" si="4"/>
        <v>9.1361219812600373E-3</v>
      </c>
      <c r="Q24" s="41"/>
      <c r="R24" s="45"/>
    </row>
    <row r="25" spans="1:18">
      <c r="A25" s="85">
        <f t="shared" si="5"/>
        <v>9</v>
      </c>
      <c r="B25" s="194" t="s">
        <v>58</v>
      </c>
      <c r="C25" s="94"/>
      <c r="D25" s="53">
        <v>1727</v>
      </c>
      <c r="E25" s="34">
        <f t="shared" si="0"/>
        <v>1.2774896994533498E-2</v>
      </c>
      <c r="F25" s="37">
        <v>662</v>
      </c>
      <c r="G25" s="34">
        <f t="shared" si="1"/>
        <v>4.8969205618883474E-3</v>
      </c>
      <c r="H25" s="37">
        <v>1065</v>
      </c>
      <c r="I25" s="35">
        <f t="shared" si="2"/>
        <v>7.8779764326451507E-3</v>
      </c>
      <c r="J25" s="48"/>
      <c r="K25" s="53">
        <v>1734</v>
      </c>
      <c r="L25" s="35">
        <f t="shared" si="3"/>
        <v>1.351709514974821E-2</v>
      </c>
      <c r="M25" s="56">
        <v>690</v>
      </c>
      <c r="N25" s="35">
        <f t="shared" si="6"/>
        <v>5.3787748865780074E-3</v>
      </c>
      <c r="O25" s="41">
        <v>1044</v>
      </c>
      <c r="P25" s="35">
        <f t="shared" si="4"/>
        <v>8.1383202631702036E-3</v>
      </c>
      <c r="Q25" s="41"/>
      <c r="R25" s="45"/>
    </row>
    <row r="26" spans="1:18">
      <c r="A26" s="85">
        <f t="shared" si="5"/>
        <v>10</v>
      </c>
      <c r="B26" s="194" t="s">
        <v>59</v>
      </c>
      <c r="C26" s="94"/>
      <c r="D26" s="53">
        <v>1412</v>
      </c>
      <c r="E26" s="34">
        <f t="shared" si="0"/>
        <v>1.0444791289103241E-2</v>
      </c>
      <c r="F26" s="37">
        <v>709</v>
      </c>
      <c r="G26" s="34">
        <f t="shared" si="1"/>
        <v>5.2445871274604807E-3</v>
      </c>
      <c r="H26" s="37">
        <v>703</v>
      </c>
      <c r="I26" s="35">
        <f t="shared" si="2"/>
        <v>5.2002041616427616E-3</v>
      </c>
      <c r="J26" s="48"/>
      <c r="K26" s="53">
        <v>1475</v>
      </c>
      <c r="L26" s="35">
        <f t="shared" si="3"/>
        <v>1.1498105735800814E-2</v>
      </c>
      <c r="M26" s="56">
        <v>680</v>
      </c>
      <c r="N26" s="35">
        <f t="shared" si="6"/>
        <v>5.3008216273522394E-3</v>
      </c>
      <c r="O26" s="41">
        <v>795</v>
      </c>
      <c r="P26" s="35">
        <f t="shared" si="4"/>
        <v>6.1972841084485739E-3</v>
      </c>
      <c r="Q26" s="41"/>
      <c r="R26" s="45"/>
    </row>
    <row r="27" spans="1:18">
      <c r="A27" s="85">
        <f t="shared" si="5"/>
        <v>11</v>
      </c>
      <c r="B27" s="194" t="s">
        <v>60</v>
      </c>
      <c r="C27" s="94"/>
      <c r="D27" s="53">
        <v>1100</v>
      </c>
      <c r="E27" s="34">
        <f t="shared" si="0"/>
        <v>8.1368770665818466E-3</v>
      </c>
      <c r="F27" s="37">
        <v>334</v>
      </c>
      <c r="G27" s="34">
        <f t="shared" si="1"/>
        <v>2.4706517638530333E-3</v>
      </c>
      <c r="H27" s="37">
        <v>766</v>
      </c>
      <c r="I27" s="35">
        <f t="shared" si="2"/>
        <v>5.6662253027288129E-3</v>
      </c>
      <c r="J27" s="48"/>
      <c r="K27" s="53">
        <v>1120</v>
      </c>
      <c r="L27" s="35">
        <f t="shared" si="3"/>
        <v>8.730765033286042E-3</v>
      </c>
      <c r="M27" s="41">
        <v>371</v>
      </c>
      <c r="N27" s="35">
        <f t="shared" si="6"/>
        <v>2.8920659172760013E-3</v>
      </c>
      <c r="O27" s="41">
        <v>749</v>
      </c>
      <c r="P27" s="35">
        <f t="shared" si="4"/>
        <v>5.8386991160100403E-3</v>
      </c>
      <c r="Q27" s="41"/>
      <c r="R27" s="45"/>
    </row>
    <row r="28" spans="1:18">
      <c r="A28" s="85">
        <f t="shared" si="5"/>
        <v>12</v>
      </c>
      <c r="B28" s="194" t="s">
        <v>29</v>
      </c>
      <c r="C28" s="94"/>
      <c r="D28" s="53">
        <v>505</v>
      </c>
      <c r="E28" s="34">
        <f t="shared" si="0"/>
        <v>3.7355662896580294E-3</v>
      </c>
      <c r="F28" s="37">
        <v>267</v>
      </c>
      <c r="G28" s="34">
        <f t="shared" si="1"/>
        <v>1.9750419788885027E-3</v>
      </c>
      <c r="H28" s="37">
        <v>238</v>
      </c>
      <c r="I28" s="35">
        <f t="shared" si="2"/>
        <v>1.7605243107695267E-3</v>
      </c>
      <c r="J28" s="48"/>
      <c r="K28" s="53">
        <v>1094</v>
      </c>
      <c r="L28" s="35">
        <f t="shared" si="3"/>
        <v>8.5280865592990435E-3</v>
      </c>
      <c r="M28" s="41">
        <v>523</v>
      </c>
      <c r="N28" s="35">
        <f t="shared" si="6"/>
        <v>4.0769554575076786E-3</v>
      </c>
      <c r="O28" s="41">
        <v>571</v>
      </c>
      <c r="P28" s="35">
        <f t="shared" si="4"/>
        <v>4.4511311017913658E-3</v>
      </c>
      <c r="Q28" s="41"/>
      <c r="R28" s="45"/>
    </row>
    <row r="29" spans="1:18">
      <c r="A29" s="85">
        <f t="shared" si="5"/>
        <v>13</v>
      </c>
      <c r="B29" s="167" t="s">
        <v>34</v>
      </c>
      <c r="C29" s="93"/>
      <c r="D29" s="55">
        <v>865</v>
      </c>
      <c r="E29" s="34">
        <f t="shared" si="0"/>
        <v>6.398544238721179E-3</v>
      </c>
      <c r="F29" s="41">
        <v>365</v>
      </c>
      <c r="G29" s="34">
        <f t="shared" si="1"/>
        <v>2.6999637539112491E-3</v>
      </c>
      <c r="H29" s="38">
        <v>500</v>
      </c>
      <c r="I29" s="35">
        <f t="shared" si="2"/>
        <v>3.69858048480993E-3</v>
      </c>
      <c r="J29" s="54"/>
      <c r="K29" s="55">
        <v>850</v>
      </c>
      <c r="L29" s="35">
        <f t="shared" si="3"/>
        <v>6.6260270341902995E-3</v>
      </c>
      <c r="M29" s="58">
        <v>365</v>
      </c>
      <c r="N29" s="35">
        <f t="shared" si="6"/>
        <v>2.8452939617405405E-3</v>
      </c>
      <c r="O29" s="41">
        <v>485</v>
      </c>
      <c r="P29" s="35">
        <f t="shared" si="4"/>
        <v>3.780733072449759E-3</v>
      </c>
      <c r="Q29" s="41"/>
      <c r="R29" s="45"/>
    </row>
    <row r="30" spans="1:18">
      <c r="A30" s="85">
        <f t="shared" si="5"/>
        <v>14</v>
      </c>
      <c r="B30" s="194" t="s">
        <v>61</v>
      </c>
      <c r="C30" s="94"/>
      <c r="D30" s="53">
        <v>705</v>
      </c>
      <c r="E30" s="34">
        <f t="shared" si="0"/>
        <v>5.214998483582001E-3</v>
      </c>
      <c r="F30" s="37">
        <v>421</v>
      </c>
      <c r="G30" s="34">
        <f t="shared" si="1"/>
        <v>3.1142047682099611E-3</v>
      </c>
      <c r="H30" s="37">
        <v>284</v>
      </c>
      <c r="I30" s="35">
        <f t="shared" si="2"/>
        <v>2.1007937153720404E-3</v>
      </c>
      <c r="J30" s="48"/>
      <c r="K30" s="53">
        <v>705</v>
      </c>
      <c r="L30" s="35">
        <f t="shared" si="3"/>
        <v>5.4957047754166603E-3</v>
      </c>
      <c r="M30" s="41">
        <v>422</v>
      </c>
      <c r="N30" s="35">
        <f t="shared" si="6"/>
        <v>3.2896275393274194E-3</v>
      </c>
      <c r="O30" s="41">
        <v>283</v>
      </c>
      <c r="P30" s="35">
        <f t="shared" si="4"/>
        <v>2.2060772360892409E-3</v>
      </c>
      <c r="Q30" s="41"/>
      <c r="R30" s="45"/>
    </row>
    <row r="31" spans="1:18">
      <c r="A31" s="85">
        <f t="shared" si="5"/>
        <v>15</v>
      </c>
      <c r="B31" s="194" t="s">
        <v>344</v>
      </c>
      <c r="C31" s="94"/>
      <c r="D31" s="53">
        <v>500</v>
      </c>
      <c r="E31" s="34">
        <f t="shared" si="0"/>
        <v>3.69858048480993E-3</v>
      </c>
      <c r="F31" s="37">
        <v>250</v>
      </c>
      <c r="G31" s="34">
        <f t="shared" si="1"/>
        <v>1.849290242404965E-3</v>
      </c>
      <c r="H31" s="37">
        <v>250</v>
      </c>
      <c r="I31" s="35">
        <f t="shared" si="2"/>
        <v>1.849290242404965E-3</v>
      </c>
      <c r="J31" s="48"/>
      <c r="K31" s="53">
        <v>508</v>
      </c>
      <c r="L31" s="35">
        <f t="shared" si="3"/>
        <v>3.9600255686690258E-3</v>
      </c>
      <c r="M31" s="56">
        <v>258</v>
      </c>
      <c r="N31" s="35">
        <f t="shared" si="6"/>
        <v>2.0111940880248205E-3</v>
      </c>
      <c r="O31" s="41">
        <v>250</v>
      </c>
      <c r="P31" s="35">
        <f t="shared" si="4"/>
        <v>1.9488314806442057E-3</v>
      </c>
      <c r="Q31" s="41"/>
      <c r="R31" s="45"/>
    </row>
    <row r="32" spans="1:18">
      <c r="A32" s="85">
        <f t="shared" si="5"/>
        <v>16</v>
      </c>
      <c r="B32" s="194" t="s">
        <v>30</v>
      </c>
      <c r="C32" s="94"/>
      <c r="D32" s="53">
        <v>436</v>
      </c>
      <c r="E32" s="34">
        <f t="shared" si="0"/>
        <v>3.2251621827542589E-3</v>
      </c>
      <c r="F32" s="37">
        <v>223</v>
      </c>
      <c r="G32" s="34">
        <f t="shared" si="1"/>
        <v>1.6495668962252287E-3</v>
      </c>
      <c r="H32" s="37">
        <v>213</v>
      </c>
      <c r="I32" s="35">
        <f t="shared" si="2"/>
        <v>1.5755952865290301E-3</v>
      </c>
      <c r="J32" s="48"/>
      <c r="K32" s="53">
        <v>456</v>
      </c>
      <c r="L32" s="35">
        <f t="shared" si="3"/>
        <v>3.5546686206950314E-3</v>
      </c>
      <c r="M32" s="58">
        <v>182</v>
      </c>
      <c r="N32" s="35">
        <f t="shared" si="6"/>
        <v>1.4187493179089819E-3</v>
      </c>
      <c r="O32" s="41">
        <v>274</v>
      </c>
      <c r="P32" s="35">
        <f t="shared" si="4"/>
        <v>2.1359193027860493E-3</v>
      </c>
      <c r="Q32" s="41"/>
      <c r="R32" s="45"/>
    </row>
    <row r="33" spans="1:18">
      <c r="A33" s="85">
        <f t="shared" si="5"/>
        <v>17</v>
      </c>
      <c r="B33" s="167" t="s">
        <v>62</v>
      </c>
      <c r="C33" s="93"/>
      <c r="D33" s="55">
        <v>454</v>
      </c>
      <c r="E33" s="34">
        <f t="shared" si="0"/>
        <v>3.3583110802074163E-3</v>
      </c>
      <c r="F33" s="41">
        <v>174</v>
      </c>
      <c r="G33" s="34">
        <f t="shared" si="1"/>
        <v>1.2871060087138557E-3</v>
      </c>
      <c r="H33" s="38">
        <v>280</v>
      </c>
      <c r="I33" s="35">
        <f t="shared" si="2"/>
        <v>2.0712050714935606E-3</v>
      </c>
      <c r="J33" s="54"/>
      <c r="K33" s="55">
        <v>422</v>
      </c>
      <c r="L33" s="35">
        <f t="shared" si="3"/>
        <v>3.2896275393274194E-3</v>
      </c>
      <c r="M33" s="57">
        <v>220</v>
      </c>
      <c r="N33" s="35">
        <f t="shared" si="6"/>
        <v>1.7149717029669011E-3</v>
      </c>
      <c r="O33" s="41">
        <v>202</v>
      </c>
      <c r="P33" s="35">
        <f t="shared" si="4"/>
        <v>1.5746558363605183E-3</v>
      </c>
      <c r="Q33" s="41"/>
      <c r="R33" s="45"/>
    </row>
    <row r="34" spans="1:18">
      <c r="A34" s="85">
        <f t="shared" si="5"/>
        <v>18</v>
      </c>
      <c r="B34" s="63" t="s">
        <v>24</v>
      </c>
      <c r="C34" s="95"/>
      <c r="D34" s="60">
        <v>376</v>
      </c>
      <c r="E34" s="34">
        <f t="shared" si="0"/>
        <v>2.7813325245770672E-3</v>
      </c>
      <c r="F34" s="42">
        <v>154</v>
      </c>
      <c r="G34" s="34">
        <f t="shared" si="1"/>
        <v>1.1391627893214584E-3</v>
      </c>
      <c r="H34" s="39">
        <v>222</v>
      </c>
      <c r="I34" s="35">
        <f t="shared" si="2"/>
        <v>1.642169735255609E-3</v>
      </c>
      <c r="J34" s="59"/>
      <c r="K34" s="60">
        <v>395</v>
      </c>
      <c r="L34" s="35">
        <f t="shared" si="3"/>
        <v>3.0791537394178449E-3</v>
      </c>
      <c r="M34" s="58">
        <v>164</v>
      </c>
      <c r="N34" s="35">
        <f t="shared" si="6"/>
        <v>1.2784334513025991E-3</v>
      </c>
      <c r="O34" s="41">
        <v>231</v>
      </c>
      <c r="P34" s="35">
        <f t="shared" si="4"/>
        <v>1.8007202881152461E-3</v>
      </c>
      <c r="Q34" s="41"/>
      <c r="R34" s="45"/>
    </row>
    <row r="35" spans="1:18">
      <c r="A35" s="85">
        <f t="shared" si="5"/>
        <v>19</v>
      </c>
      <c r="B35" s="194" t="s">
        <v>26</v>
      </c>
      <c r="C35" s="94"/>
      <c r="D35" s="53">
        <v>171</v>
      </c>
      <c r="E35" s="34">
        <f t="shared" si="0"/>
        <v>1.2649145258049961E-3</v>
      </c>
      <c r="F35" s="37">
        <v>74</v>
      </c>
      <c r="G35" s="34">
        <f t="shared" si="1"/>
        <v>5.4738991175186965E-4</v>
      </c>
      <c r="H35" s="37">
        <v>97</v>
      </c>
      <c r="I35" s="35">
        <f t="shared" si="2"/>
        <v>7.1752461405312636E-4</v>
      </c>
      <c r="J35" s="48"/>
      <c r="K35" s="53">
        <v>338</v>
      </c>
      <c r="L35" s="35">
        <f t="shared" si="3"/>
        <v>2.6348201618309661E-3</v>
      </c>
      <c r="M35" s="41">
        <v>176</v>
      </c>
      <c r="N35" s="35">
        <f t="shared" si="6"/>
        <v>1.3719773623735209E-3</v>
      </c>
      <c r="O35" s="41">
        <v>162</v>
      </c>
      <c r="P35" s="35">
        <f t="shared" si="4"/>
        <v>1.2628427994574453E-3</v>
      </c>
      <c r="Q35" s="41"/>
      <c r="R35" s="45"/>
    </row>
    <row r="36" spans="1:18">
      <c r="A36" s="85">
        <f t="shared" si="5"/>
        <v>20</v>
      </c>
      <c r="B36" s="167" t="s">
        <v>63</v>
      </c>
      <c r="C36" s="93"/>
      <c r="D36" s="55">
        <v>296</v>
      </c>
      <c r="E36" s="34">
        <f t="shared" si="0"/>
        <v>2.1895596470074786E-3</v>
      </c>
      <c r="F36" s="41">
        <v>194</v>
      </c>
      <c r="G36" s="34">
        <f t="shared" si="1"/>
        <v>1.4350492281062527E-3</v>
      </c>
      <c r="H36" s="38">
        <v>102</v>
      </c>
      <c r="I36" s="35">
        <f t="shared" si="2"/>
        <v>7.5451041890122568E-4</v>
      </c>
      <c r="J36" s="54"/>
      <c r="K36" s="55">
        <v>318</v>
      </c>
      <c r="L36" s="35">
        <f t="shared" si="3"/>
        <v>2.4789136433794297E-3</v>
      </c>
      <c r="M36" s="41">
        <v>215</v>
      </c>
      <c r="N36" s="35">
        <f t="shared" si="6"/>
        <v>1.6759950733540169E-3</v>
      </c>
      <c r="O36" s="41">
        <v>103</v>
      </c>
      <c r="P36" s="35">
        <f t="shared" si="4"/>
        <v>8.0291857002541274E-4</v>
      </c>
      <c r="Q36" s="41"/>
      <c r="R36" s="45"/>
    </row>
    <row r="37" spans="1:18">
      <c r="A37" s="85">
        <f t="shared" si="5"/>
        <v>21</v>
      </c>
      <c r="B37" s="194" t="s">
        <v>345</v>
      </c>
      <c r="C37" s="94"/>
      <c r="D37" s="53">
        <v>284</v>
      </c>
      <c r="E37" s="34">
        <f t="shared" si="0"/>
        <v>2.1007937153720404E-3</v>
      </c>
      <c r="F37" s="37">
        <v>90</v>
      </c>
      <c r="G37" s="34">
        <f t="shared" si="1"/>
        <v>6.6574448726578741E-4</v>
      </c>
      <c r="H37" s="37">
        <v>194</v>
      </c>
      <c r="I37" s="35">
        <f t="shared" si="2"/>
        <v>1.4350492281062527E-3</v>
      </c>
      <c r="J37" s="48"/>
      <c r="K37" s="53">
        <v>295</v>
      </c>
      <c r="L37" s="35">
        <f t="shared" si="3"/>
        <v>2.2996211471601629E-3</v>
      </c>
      <c r="M37" s="56">
        <v>155</v>
      </c>
      <c r="N37" s="35">
        <f t="shared" si="6"/>
        <v>1.2082755179994074E-3</v>
      </c>
      <c r="O37" s="41">
        <v>140</v>
      </c>
      <c r="P37" s="35">
        <f t="shared" si="4"/>
        <v>1.0913456291607553E-3</v>
      </c>
      <c r="Q37" s="41"/>
      <c r="R37" s="45"/>
    </row>
    <row r="38" spans="1:18">
      <c r="A38" s="85">
        <f t="shared" si="5"/>
        <v>22</v>
      </c>
      <c r="B38" s="194" t="s">
        <v>64</v>
      </c>
      <c r="C38" s="94"/>
      <c r="D38" s="53">
        <v>311</v>
      </c>
      <c r="E38" s="34">
        <f t="shared" si="0"/>
        <v>2.3005170615517764E-3</v>
      </c>
      <c r="F38" s="37">
        <v>205</v>
      </c>
      <c r="G38" s="34">
        <f t="shared" si="1"/>
        <v>1.5164179987720713E-3</v>
      </c>
      <c r="H38" s="37">
        <v>106</v>
      </c>
      <c r="I38" s="35">
        <f t="shared" si="2"/>
        <v>7.8409906277970517E-4</v>
      </c>
      <c r="J38" s="48"/>
      <c r="K38" s="53">
        <v>294</v>
      </c>
      <c r="L38" s="35">
        <f t="shared" si="3"/>
        <v>2.2918258212375861E-3</v>
      </c>
      <c r="M38" s="56">
        <v>196</v>
      </c>
      <c r="N38" s="35">
        <f t="shared" si="6"/>
        <v>1.5278838808250573E-3</v>
      </c>
      <c r="O38" s="41">
        <v>98</v>
      </c>
      <c r="P38" s="35">
        <f t="shared" si="4"/>
        <v>7.6394194041252863E-4</v>
      </c>
      <c r="Q38" s="41"/>
      <c r="R38" s="45"/>
    </row>
    <row r="39" spans="1:18">
      <c r="A39" s="85">
        <f t="shared" si="5"/>
        <v>23</v>
      </c>
      <c r="B39" s="194" t="s">
        <v>65</v>
      </c>
      <c r="C39" s="94"/>
      <c r="D39" s="53">
        <v>229</v>
      </c>
      <c r="E39" s="34">
        <f t="shared" si="0"/>
        <v>1.693949862042948E-3</v>
      </c>
      <c r="F39" s="37">
        <v>138</v>
      </c>
      <c r="G39" s="34">
        <f t="shared" si="1"/>
        <v>1.0208082138075407E-3</v>
      </c>
      <c r="H39" s="37">
        <v>91</v>
      </c>
      <c r="I39" s="35">
        <f t="shared" si="2"/>
        <v>6.7314164823540723E-4</v>
      </c>
      <c r="J39" s="48"/>
      <c r="K39" s="53">
        <v>227</v>
      </c>
      <c r="L39" s="35">
        <f t="shared" si="3"/>
        <v>1.7695389844249389E-3</v>
      </c>
      <c r="M39" s="56">
        <v>138</v>
      </c>
      <c r="N39" s="35">
        <f t="shared" si="6"/>
        <v>1.0757549773156017E-3</v>
      </c>
      <c r="O39" s="41">
        <v>88</v>
      </c>
      <c r="P39" s="35">
        <f t="shared" si="4"/>
        <v>6.8598868118676043E-4</v>
      </c>
      <c r="Q39" s="41">
        <v>1</v>
      </c>
      <c r="R39" s="32">
        <f>Q39/K64</f>
        <v>7.7953259225768222E-6</v>
      </c>
    </row>
    <row r="40" spans="1:18">
      <c r="A40" s="85">
        <f t="shared" si="5"/>
        <v>24</v>
      </c>
      <c r="B40" s="194" t="s">
        <v>66</v>
      </c>
      <c r="C40" s="94"/>
      <c r="D40" s="53">
        <v>200</v>
      </c>
      <c r="E40" s="34">
        <f t="shared" si="0"/>
        <v>1.4794321939239721E-3</v>
      </c>
      <c r="F40" s="37">
        <v>126</v>
      </c>
      <c r="G40" s="34">
        <f t="shared" si="1"/>
        <v>9.3204228217210231E-4</v>
      </c>
      <c r="H40" s="37">
        <v>74</v>
      </c>
      <c r="I40" s="35">
        <f t="shared" si="2"/>
        <v>5.4738991175186965E-4</v>
      </c>
      <c r="J40" s="48"/>
      <c r="K40" s="53">
        <v>201</v>
      </c>
      <c r="L40" s="35">
        <f t="shared" si="3"/>
        <v>1.5668605104379415E-3</v>
      </c>
      <c r="M40" s="41">
        <v>127</v>
      </c>
      <c r="N40" s="35">
        <f t="shared" si="6"/>
        <v>9.9000639216725644E-4</v>
      </c>
      <c r="O40" s="41">
        <v>74</v>
      </c>
      <c r="P40" s="35">
        <f t="shared" si="4"/>
        <v>5.7685411827068493E-4</v>
      </c>
      <c r="Q40" s="41"/>
      <c r="R40" s="45"/>
    </row>
    <row r="41" spans="1:18">
      <c r="A41" s="85">
        <f t="shared" si="5"/>
        <v>25</v>
      </c>
      <c r="B41" s="194" t="s">
        <v>346</v>
      </c>
      <c r="C41" s="94"/>
      <c r="D41" s="53">
        <v>193</v>
      </c>
      <c r="E41" s="34">
        <f t="shared" si="0"/>
        <v>1.427652067136633E-3</v>
      </c>
      <c r="F41" s="37">
        <v>106</v>
      </c>
      <c r="G41" s="34">
        <f t="shared" si="1"/>
        <v>7.8409906277970517E-4</v>
      </c>
      <c r="H41" s="37">
        <v>87</v>
      </c>
      <c r="I41" s="35">
        <f t="shared" si="2"/>
        <v>6.4355300435692785E-4</v>
      </c>
      <c r="J41" s="48"/>
      <c r="K41" s="403"/>
      <c r="L41" s="403"/>
      <c r="M41" s="402"/>
      <c r="N41" s="402"/>
      <c r="O41" s="402"/>
      <c r="P41" s="402"/>
      <c r="Q41" s="41"/>
      <c r="R41" s="45"/>
    </row>
    <row r="42" spans="1:18">
      <c r="A42" s="85">
        <f t="shared" si="5"/>
        <v>26</v>
      </c>
      <c r="B42" s="194" t="s">
        <v>67</v>
      </c>
      <c r="C42" s="94"/>
      <c r="D42" s="53">
        <v>184</v>
      </c>
      <c r="E42" s="34">
        <f t="shared" si="0"/>
        <v>1.3610776184100543E-3</v>
      </c>
      <c r="F42" s="37">
        <v>108</v>
      </c>
      <c r="G42" s="34">
        <f t="shared" si="1"/>
        <v>7.9889338471894492E-4</v>
      </c>
      <c r="H42" s="37">
        <v>76</v>
      </c>
      <c r="I42" s="35">
        <f t="shared" si="2"/>
        <v>5.621842336911094E-4</v>
      </c>
      <c r="J42" s="48"/>
      <c r="K42" s="61">
        <v>197</v>
      </c>
      <c r="L42" s="35">
        <f t="shared" si="3"/>
        <v>1.5356792067476341E-3</v>
      </c>
      <c r="M42" s="58">
        <v>137</v>
      </c>
      <c r="N42" s="35">
        <f t="shared" si="6"/>
        <v>1.0679596513930246E-3</v>
      </c>
      <c r="O42" s="62">
        <v>60</v>
      </c>
      <c r="P42" s="35">
        <f t="shared" si="4"/>
        <v>4.6771955535460937E-4</v>
      </c>
      <c r="Q42" s="41"/>
      <c r="R42" s="45"/>
    </row>
    <row r="43" spans="1:18" ht="30" customHeight="1">
      <c r="A43" s="85">
        <f t="shared" si="5"/>
        <v>27</v>
      </c>
      <c r="B43" s="195" t="s">
        <v>68</v>
      </c>
      <c r="C43" s="96"/>
      <c r="D43" s="60">
        <v>156</v>
      </c>
      <c r="E43" s="34">
        <f t="shared" si="0"/>
        <v>1.1539571112606981E-3</v>
      </c>
      <c r="F43" s="42">
        <v>59</v>
      </c>
      <c r="G43" s="34">
        <f t="shared" si="1"/>
        <v>4.3643249720757172E-4</v>
      </c>
      <c r="H43" s="39">
        <v>97</v>
      </c>
      <c r="I43" s="35">
        <f t="shared" si="2"/>
        <v>7.1752461405312636E-4</v>
      </c>
      <c r="J43" s="99"/>
      <c r="K43" s="60">
        <v>171</v>
      </c>
      <c r="L43" s="35">
        <f t="shared" si="3"/>
        <v>1.3330007327606367E-3</v>
      </c>
      <c r="M43" s="58">
        <v>113</v>
      </c>
      <c r="N43" s="35">
        <f t="shared" si="6"/>
        <v>8.8087182925118104E-4</v>
      </c>
      <c r="O43" s="42">
        <v>58</v>
      </c>
      <c r="P43" s="35">
        <f t="shared" si="4"/>
        <v>4.5212890350945572E-4</v>
      </c>
      <c r="Q43" s="98"/>
      <c r="R43" s="100"/>
    </row>
    <row r="44" spans="1:18" ht="27.75" customHeight="1">
      <c r="A44" s="85">
        <f t="shared" si="5"/>
        <v>28</v>
      </c>
      <c r="B44" s="195" t="s">
        <v>69</v>
      </c>
      <c r="C44" s="96"/>
      <c r="D44" s="60">
        <v>147</v>
      </c>
      <c r="E44" s="34">
        <f t="shared" si="0"/>
        <v>1.0873826625341194E-3</v>
      </c>
      <c r="F44" s="42">
        <v>72</v>
      </c>
      <c r="G44" s="34">
        <f t="shared" si="1"/>
        <v>5.3259558981262991E-4</v>
      </c>
      <c r="H44" s="39">
        <v>75</v>
      </c>
      <c r="I44" s="35">
        <f t="shared" si="2"/>
        <v>5.5478707272148947E-4</v>
      </c>
      <c r="J44" s="99"/>
      <c r="K44" s="60">
        <v>165</v>
      </c>
      <c r="L44" s="35">
        <f t="shared" si="3"/>
        <v>1.2862287772251759E-3</v>
      </c>
      <c r="M44" s="58">
        <v>84</v>
      </c>
      <c r="N44" s="35">
        <f t="shared" si="6"/>
        <v>6.5480737749645313E-4</v>
      </c>
      <c r="O44" s="42">
        <v>81</v>
      </c>
      <c r="P44" s="35">
        <f t="shared" si="4"/>
        <v>6.3142139972872263E-4</v>
      </c>
      <c r="Q44" s="98"/>
      <c r="R44" s="100"/>
    </row>
    <row r="45" spans="1:18">
      <c r="A45" s="85">
        <f t="shared" si="5"/>
        <v>29</v>
      </c>
      <c r="B45" s="196" t="s">
        <v>40</v>
      </c>
      <c r="C45" s="97"/>
      <c r="D45" s="53">
        <v>166</v>
      </c>
      <c r="E45" s="34">
        <f t="shared" si="0"/>
        <v>1.2279287209568967E-3</v>
      </c>
      <c r="F45" s="37">
        <v>110</v>
      </c>
      <c r="G45" s="34">
        <f t="shared" si="1"/>
        <v>8.1368770665818455E-4</v>
      </c>
      <c r="H45" s="37">
        <v>56</v>
      </c>
      <c r="I45" s="35">
        <f t="shared" si="2"/>
        <v>4.1424101429871215E-4</v>
      </c>
      <c r="J45" s="48"/>
      <c r="K45" s="61">
        <v>163</v>
      </c>
      <c r="L45" s="35">
        <f t="shared" si="3"/>
        <v>1.2706381253800221E-3</v>
      </c>
      <c r="M45" s="58">
        <v>75</v>
      </c>
      <c r="N45" s="35">
        <f t="shared" si="6"/>
        <v>5.8464944419326173E-4</v>
      </c>
      <c r="O45" s="63">
        <v>88</v>
      </c>
      <c r="P45" s="35">
        <f t="shared" si="4"/>
        <v>6.8598868118676043E-4</v>
      </c>
      <c r="Q45" s="41"/>
      <c r="R45" s="45"/>
    </row>
    <row r="46" spans="1:18" ht="30">
      <c r="A46" s="85">
        <f t="shared" si="5"/>
        <v>30</v>
      </c>
      <c r="B46" s="196" t="s">
        <v>327</v>
      </c>
      <c r="C46" s="97"/>
      <c r="D46" s="53">
        <v>140</v>
      </c>
      <c r="E46" s="34">
        <f t="shared" si="0"/>
        <v>1.0356025357467803E-3</v>
      </c>
      <c r="F46" s="37">
        <v>76</v>
      </c>
      <c r="G46" s="34">
        <f t="shared" si="1"/>
        <v>5.621842336911094E-4</v>
      </c>
      <c r="H46" s="37">
        <v>64</v>
      </c>
      <c r="I46" s="35">
        <f t="shared" si="2"/>
        <v>4.7341830205567103E-4</v>
      </c>
      <c r="J46" s="48"/>
      <c r="K46" s="61">
        <v>142</v>
      </c>
      <c r="L46" s="35">
        <f t="shared" si="3"/>
        <v>1.1069362810059089E-3</v>
      </c>
      <c r="M46" s="56">
        <v>81</v>
      </c>
      <c r="N46" s="35">
        <f t="shared" si="6"/>
        <v>6.3142139972872263E-4</v>
      </c>
      <c r="O46" s="63">
        <v>61</v>
      </c>
      <c r="P46" s="35">
        <f t="shared" si="4"/>
        <v>4.7551488127718622E-4</v>
      </c>
      <c r="Q46" s="41"/>
      <c r="R46" s="45"/>
    </row>
    <row r="47" spans="1:18">
      <c r="A47" s="85">
        <f t="shared" si="5"/>
        <v>31</v>
      </c>
      <c r="B47" s="167" t="s">
        <v>52</v>
      </c>
      <c r="C47" s="93"/>
      <c r="D47" s="55">
        <v>134</v>
      </c>
      <c r="E47" s="34">
        <f t="shared" si="0"/>
        <v>9.9121956992906119E-4</v>
      </c>
      <c r="F47" s="41">
        <v>68</v>
      </c>
      <c r="G47" s="34">
        <f t="shared" si="1"/>
        <v>5.0300694593415052E-4</v>
      </c>
      <c r="H47" s="38">
        <v>66</v>
      </c>
      <c r="I47" s="35">
        <f t="shared" si="2"/>
        <v>4.8821262399491078E-4</v>
      </c>
      <c r="J47" s="54"/>
      <c r="K47" s="55">
        <v>140</v>
      </c>
      <c r="L47" s="35">
        <f t="shared" si="3"/>
        <v>1.0913456291607553E-3</v>
      </c>
      <c r="M47" s="58">
        <v>73</v>
      </c>
      <c r="N47" s="35">
        <f t="shared" si="6"/>
        <v>5.6905879234810802E-4</v>
      </c>
      <c r="O47" s="41">
        <v>67</v>
      </c>
      <c r="P47" s="35">
        <f t="shared" si="4"/>
        <v>5.2228683681264712E-4</v>
      </c>
      <c r="Q47" s="41"/>
      <c r="R47" s="45"/>
    </row>
    <row r="48" spans="1:18">
      <c r="A48" s="85">
        <f t="shared" si="5"/>
        <v>32</v>
      </c>
      <c r="B48" s="167" t="s">
        <v>70</v>
      </c>
      <c r="C48" s="93"/>
      <c r="D48" s="55">
        <v>136</v>
      </c>
      <c r="E48" s="34">
        <f t="shared" si="0"/>
        <v>1.006013891868301E-3</v>
      </c>
      <c r="F48" s="41">
        <v>68</v>
      </c>
      <c r="G48" s="34">
        <f t="shared" si="1"/>
        <v>5.0300694593415052E-4</v>
      </c>
      <c r="H48" s="38">
        <v>68</v>
      </c>
      <c r="I48" s="35">
        <f t="shared" si="2"/>
        <v>5.0300694593415052E-4</v>
      </c>
      <c r="J48" s="54"/>
      <c r="K48" s="55">
        <v>136</v>
      </c>
      <c r="L48" s="35">
        <f t="shared" si="3"/>
        <v>1.0601643254704478E-3</v>
      </c>
      <c r="M48" s="58">
        <v>65</v>
      </c>
      <c r="N48" s="35">
        <f t="shared" si="6"/>
        <v>5.0669618496749353E-4</v>
      </c>
      <c r="O48" s="41">
        <v>71</v>
      </c>
      <c r="P48" s="35">
        <f t="shared" si="4"/>
        <v>5.5346814050295443E-4</v>
      </c>
      <c r="Q48" s="41"/>
      <c r="R48" s="45"/>
    </row>
    <row r="49" spans="1:18">
      <c r="A49" s="85">
        <f t="shared" si="5"/>
        <v>33</v>
      </c>
      <c r="B49" s="194" t="s">
        <v>71</v>
      </c>
      <c r="C49" s="94"/>
      <c r="D49" s="53">
        <v>92</v>
      </c>
      <c r="E49" s="34">
        <f t="shared" si="0"/>
        <v>6.8053880920502716E-4</v>
      </c>
      <c r="F49" s="37">
        <v>63</v>
      </c>
      <c r="G49" s="34">
        <f t="shared" si="1"/>
        <v>4.6602114108605116E-4</v>
      </c>
      <c r="H49" s="37">
        <v>29</v>
      </c>
      <c r="I49" s="35">
        <f t="shared" si="2"/>
        <v>2.1451766811897595E-4</v>
      </c>
      <c r="J49" s="48"/>
      <c r="K49" s="53">
        <v>120</v>
      </c>
      <c r="L49" s="35">
        <f t="shared" si="3"/>
        <v>9.3543911070921874E-4</v>
      </c>
      <c r="M49" s="57">
        <v>81</v>
      </c>
      <c r="N49" s="35">
        <f t="shared" si="6"/>
        <v>6.3142139972872263E-4</v>
      </c>
      <c r="O49" s="41">
        <v>39</v>
      </c>
      <c r="P49" s="35">
        <f t="shared" si="4"/>
        <v>3.0401771098049612E-4</v>
      </c>
      <c r="Q49" s="41"/>
      <c r="R49" s="45"/>
    </row>
    <row r="50" spans="1:18">
      <c r="A50" s="85">
        <f t="shared" si="5"/>
        <v>34</v>
      </c>
      <c r="B50" s="167" t="s">
        <v>72</v>
      </c>
      <c r="C50" s="93"/>
      <c r="D50" s="55">
        <v>110</v>
      </c>
      <c r="E50" s="34">
        <f t="shared" si="0"/>
        <v>8.1368770665818455E-4</v>
      </c>
      <c r="F50" s="41">
        <v>51</v>
      </c>
      <c r="G50" s="34">
        <f t="shared" si="1"/>
        <v>3.7725520945061284E-4</v>
      </c>
      <c r="H50" s="38">
        <v>59</v>
      </c>
      <c r="I50" s="35">
        <f t="shared" si="2"/>
        <v>4.3643249720757172E-4</v>
      </c>
      <c r="J50" s="54"/>
      <c r="K50" s="55">
        <v>116</v>
      </c>
      <c r="L50" s="35">
        <f t="shared" si="3"/>
        <v>9.0425780701891144E-4</v>
      </c>
      <c r="M50" s="41">
        <v>52</v>
      </c>
      <c r="N50" s="35">
        <f t="shared" si="6"/>
        <v>4.0535694797399477E-4</v>
      </c>
      <c r="O50" s="41">
        <v>64</v>
      </c>
      <c r="P50" s="35">
        <f t="shared" si="4"/>
        <v>4.9890085904491662E-4</v>
      </c>
      <c r="Q50" s="41"/>
      <c r="R50" s="45"/>
    </row>
    <row r="51" spans="1:18">
      <c r="A51" s="85">
        <f t="shared" si="5"/>
        <v>35</v>
      </c>
      <c r="B51" s="194" t="s">
        <v>196</v>
      </c>
      <c r="C51" s="94"/>
      <c r="D51" s="53">
        <v>110</v>
      </c>
      <c r="E51" s="34">
        <f t="shared" si="0"/>
        <v>8.1368770665818455E-4</v>
      </c>
      <c r="F51" s="37">
        <v>52</v>
      </c>
      <c r="G51" s="34">
        <f t="shared" si="1"/>
        <v>3.8465237042023271E-4</v>
      </c>
      <c r="H51" s="37">
        <v>58</v>
      </c>
      <c r="I51" s="35">
        <f t="shared" si="2"/>
        <v>4.290353362379519E-4</v>
      </c>
      <c r="J51" s="48"/>
      <c r="K51" s="53">
        <v>107</v>
      </c>
      <c r="L51" s="35">
        <f t="shared" si="3"/>
        <v>8.3409987371572004E-4</v>
      </c>
      <c r="M51" s="56">
        <v>52</v>
      </c>
      <c r="N51" s="35">
        <f t="shared" si="6"/>
        <v>4.0535694797399477E-4</v>
      </c>
      <c r="O51" s="41">
        <v>55</v>
      </c>
      <c r="P51" s="35">
        <f t="shared" si="4"/>
        <v>4.2874292574172527E-4</v>
      </c>
      <c r="Q51" s="41"/>
      <c r="R51" s="45"/>
    </row>
    <row r="52" spans="1:18">
      <c r="A52" s="85">
        <f t="shared" si="5"/>
        <v>36</v>
      </c>
      <c r="B52" s="167" t="s">
        <v>73</v>
      </c>
      <c r="C52" s="93"/>
      <c r="D52" s="55">
        <v>88</v>
      </c>
      <c r="E52" s="34">
        <f t="shared" si="0"/>
        <v>6.5095016532654767E-4</v>
      </c>
      <c r="F52" s="41">
        <v>56</v>
      </c>
      <c r="G52" s="34">
        <f t="shared" si="1"/>
        <v>4.1424101429871215E-4</v>
      </c>
      <c r="H52" s="38">
        <v>32</v>
      </c>
      <c r="I52" s="35">
        <f t="shared" si="2"/>
        <v>2.3670915102783551E-4</v>
      </c>
      <c r="J52" s="54"/>
      <c r="K52" s="55">
        <v>88</v>
      </c>
      <c r="L52" s="35">
        <f t="shared" si="3"/>
        <v>6.8598868118676043E-4</v>
      </c>
      <c r="M52" s="58">
        <v>54</v>
      </c>
      <c r="N52" s="35">
        <f t="shared" si="6"/>
        <v>4.2094759981914842E-4</v>
      </c>
      <c r="O52" s="41">
        <v>34</v>
      </c>
      <c r="P52" s="35">
        <f t="shared" si="4"/>
        <v>2.6504108136761196E-4</v>
      </c>
      <c r="Q52" s="41"/>
      <c r="R52" s="45"/>
    </row>
    <row r="53" spans="1:18">
      <c r="A53" s="85">
        <f t="shared" si="5"/>
        <v>37</v>
      </c>
      <c r="B53" s="194" t="s">
        <v>74</v>
      </c>
      <c r="C53" s="94"/>
      <c r="D53" s="53">
        <v>83</v>
      </c>
      <c r="E53" s="34">
        <f t="shared" si="0"/>
        <v>6.1396436047844835E-4</v>
      </c>
      <c r="F53" s="37">
        <v>57</v>
      </c>
      <c r="G53" s="34">
        <f t="shared" si="1"/>
        <v>4.2163817526833202E-4</v>
      </c>
      <c r="H53" s="37">
        <v>26</v>
      </c>
      <c r="I53" s="35">
        <f t="shared" si="2"/>
        <v>1.9232618521011636E-4</v>
      </c>
      <c r="J53" s="48"/>
      <c r="K53" s="53">
        <v>81</v>
      </c>
      <c r="L53" s="35">
        <f t="shared" si="3"/>
        <v>6.3142139972872263E-4</v>
      </c>
      <c r="M53" s="58">
        <v>49</v>
      </c>
      <c r="N53" s="35">
        <f t="shared" si="6"/>
        <v>3.8197097020626432E-4</v>
      </c>
      <c r="O53" s="41">
        <v>32</v>
      </c>
      <c r="P53" s="35">
        <f t="shared" si="4"/>
        <v>2.4945042952245831E-4</v>
      </c>
      <c r="Q53" s="41"/>
      <c r="R53" s="45"/>
    </row>
    <row r="54" spans="1:18">
      <c r="A54" s="85">
        <f t="shared" si="5"/>
        <v>38</v>
      </c>
      <c r="B54" s="194" t="s">
        <v>46</v>
      </c>
      <c r="C54" s="94"/>
      <c r="D54" s="53">
        <v>73</v>
      </c>
      <c r="E54" s="34">
        <f t="shared" si="0"/>
        <v>5.3999275078224973E-4</v>
      </c>
      <c r="F54" s="37">
        <v>38</v>
      </c>
      <c r="G54" s="34">
        <f t="shared" si="1"/>
        <v>2.810921168455547E-4</v>
      </c>
      <c r="H54" s="37">
        <v>35</v>
      </c>
      <c r="I54" s="35">
        <f t="shared" si="2"/>
        <v>2.5890063393669508E-4</v>
      </c>
      <c r="J54" s="48"/>
      <c r="K54" s="53">
        <v>74</v>
      </c>
      <c r="L54" s="35">
        <f t="shared" si="3"/>
        <v>5.7685411827068493E-4</v>
      </c>
      <c r="M54" s="56">
        <v>39</v>
      </c>
      <c r="N54" s="35">
        <f t="shared" si="6"/>
        <v>3.0401771098049612E-4</v>
      </c>
      <c r="O54" s="41">
        <v>35</v>
      </c>
      <c r="P54" s="35">
        <f t="shared" si="4"/>
        <v>2.7283640729018881E-4</v>
      </c>
      <c r="Q54" s="41"/>
      <c r="R54" s="45"/>
    </row>
    <row r="55" spans="1:18">
      <c r="A55" s="85">
        <f t="shared" si="5"/>
        <v>39</v>
      </c>
      <c r="B55" s="194" t="s">
        <v>43</v>
      </c>
      <c r="C55" s="94"/>
      <c r="D55" s="53">
        <v>65</v>
      </c>
      <c r="E55" s="34">
        <f t="shared" si="0"/>
        <v>4.808154630252909E-4</v>
      </c>
      <c r="F55" s="37">
        <v>55</v>
      </c>
      <c r="G55" s="34">
        <f t="shared" si="1"/>
        <v>4.0684385332909228E-4</v>
      </c>
      <c r="H55" s="37">
        <v>10</v>
      </c>
      <c r="I55" s="35">
        <f t="shared" si="2"/>
        <v>7.3971609696198598E-5</v>
      </c>
      <c r="J55" s="48"/>
      <c r="K55" s="53">
        <v>70</v>
      </c>
      <c r="L55" s="35">
        <f t="shared" si="3"/>
        <v>5.4567281458037763E-4</v>
      </c>
      <c r="M55" s="58">
        <v>41</v>
      </c>
      <c r="N55" s="35">
        <f t="shared" si="6"/>
        <v>3.1960836282564977E-4</v>
      </c>
      <c r="O55" s="41">
        <v>29</v>
      </c>
      <c r="P55" s="35">
        <f t="shared" si="4"/>
        <v>2.2606445175472786E-4</v>
      </c>
      <c r="Q55" s="41"/>
      <c r="R55" s="45"/>
    </row>
    <row r="56" spans="1:18">
      <c r="A56" s="85">
        <f t="shared" si="5"/>
        <v>40</v>
      </c>
      <c r="B56" s="167" t="s">
        <v>75</v>
      </c>
      <c r="C56" s="93"/>
      <c r="D56" s="55">
        <v>43</v>
      </c>
      <c r="E56" s="34">
        <f t="shared" si="0"/>
        <v>3.1807792169365396E-4</v>
      </c>
      <c r="F56" s="41">
        <v>25</v>
      </c>
      <c r="G56" s="34">
        <f t="shared" si="1"/>
        <v>1.8492902424049651E-4</v>
      </c>
      <c r="H56" s="38">
        <v>18</v>
      </c>
      <c r="I56" s="35">
        <f t="shared" si="2"/>
        <v>1.3314889745315748E-4</v>
      </c>
      <c r="J56" s="54"/>
      <c r="K56" s="55">
        <v>47</v>
      </c>
      <c r="L56" s="35">
        <f t="shared" si="3"/>
        <v>3.6638031836111067E-4</v>
      </c>
      <c r="M56" s="58">
        <v>27</v>
      </c>
      <c r="N56" s="35">
        <f t="shared" si="6"/>
        <v>2.1047379990957421E-4</v>
      </c>
      <c r="O56" s="41">
        <v>20</v>
      </c>
      <c r="P56" s="35">
        <f t="shared" si="4"/>
        <v>1.5590651845153646E-4</v>
      </c>
      <c r="Q56" s="41"/>
      <c r="R56" s="45"/>
    </row>
    <row r="57" spans="1:18">
      <c r="A57" s="85">
        <f t="shared" si="5"/>
        <v>41</v>
      </c>
      <c r="B57" s="194" t="s">
        <v>76</v>
      </c>
      <c r="C57" s="94"/>
      <c r="D57" s="53">
        <v>33</v>
      </c>
      <c r="E57" s="34">
        <f t="shared" si="0"/>
        <v>2.4410631199745539E-4</v>
      </c>
      <c r="F57" s="37">
        <v>16</v>
      </c>
      <c r="G57" s="34">
        <f t="shared" si="1"/>
        <v>1.1835457551391776E-4</v>
      </c>
      <c r="H57" s="37">
        <v>17</v>
      </c>
      <c r="I57" s="35">
        <f t="shared" si="2"/>
        <v>1.2575173648353763E-4</v>
      </c>
      <c r="J57" s="48"/>
      <c r="K57" s="53">
        <v>39</v>
      </c>
      <c r="L57" s="35">
        <f t="shared" si="3"/>
        <v>3.0401771098049612E-4</v>
      </c>
      <c r="M57" s="58">
        <v>22</v>
      </c>
      <c r="N57" s="35">
        <f t="shared" si="6"/>
        <v>1.7149717029669011E-4</v>
      </c>
      <c r="O57" s="41">
        <v>17</v>
      </c>
      <c r="P57" s="35">
        <f t="shared" si="4"/>
        <v>1.3252054068380598E-4</v>
      </c>
      <c r="Q57" s="41"/>
      <c r="R57" s="45"/>
    </row>
    <row r="58" spans="1:18">
      <c r="A58" s="85">
        <f t="shared" si="5"/>
        <v>42</v>
      </c>
      <c r="B58" s="167" t="s">
        <v>47</v>
      </c>
      <c r="C58" s="93"/>
      <c r="D58" s="55">
        <v>33</v>
      </c>
      <c r="E58" s="34">
        <f t="shared" si="0"/>
        <v>2.4410631199745539E-4</v>
      </c>
      <c r="F58" s="41">
        <v>11</v>
      </c>
      <c r="G58" s="34">
        <f t="shared" si="1"/>
        <v>8.1368770665818458E-5</v>
      </c>
      <c r="H58" s="38">
        <v>22</v>
      </c>
      <c r="I58" s="35">
        <f t="shared" si="2"/>
        <v>1.6273754133163692E-4</v>
      </c>
      <c r="J58" s="54"/>
      <c r="K58" s="55">
        <v>38</v>
      </c>
      <c r="L58" s="35">
        <f t="shared" si="3"/>
        <v>2.9622238505791926E-4</v>
      </c>
      <c r="M58" s="57">
        <v>12</v>
      </c>
      <c r="N58" s="35">
        <f t="shared" si="6"/>
        <v>9.354391107092188E-5</v>
      </c>
      <c r="O58" s="41">
        <v>26</v>
      </c>
      <c r="P58" s="35">
        <f t="shared" si="4"/>
        <v>2.0267847398699738E-4</v>
      </c>
      <c r="Q58" s="41"/>
      <c r="R58" s="45"/>
    </row>
    <row r="59" spans="1:18">
      <c r="A59" s="85">
        <f t="shared" si="5"/>
        <v>43</v>
      </c>
      <c r="B59" s="194" t="s">
        <v>197</v>
      </c>
      <c r="C59" s="94"/>
      <c r="D59" s="53">
        <v>28</v>
      </c>
      <c r="E59" s="34">
        <f t="shared" si="0"/>
        <v>2.0712050714935608E-4</v>
      </c>
      <c r="F59" s="37">
        <v>14</v>
      </c>
      <c r="G59" s="34">
        <f t="shared" si="1"/>
        <v>1.0356025357467804E-4</v>
      </c>
      <c r="H59" s="37">
        <v>14</v>
      </c>
      <c r="I59" s="35">
        <f t="shared" si="2"/>
        <v>1.0356025357467804E-4</v>
      </c>
      <c r="J59" s="48"/>
      <c r="K59" s="53">
        <v>35</v>
      </c>
      <c r="L59" s="35">
        <f t="shared" si="3"/>
        <v>2.7283640729018881E-4</v>
      </c>
      <c r="M59" s="41">
        <v>18</v>
      </c>
      <c r="N59" s="35">
        <f t="shared" si="6"/>
        <v>1.4031586660638281E-4</v>
      </c>
      <c r="O59" s="41">
        <v>17</v>
      </c>
      <c r="P59" s="35">
        <f t="shared" si="4"/>
        <v>1.3252054068380598E-4</v>
      </c>
      <c r="Q59" s="41"/>
      <c r="R59" s="45"/>
    </row>
    <row r="60" spans="1:18">
      <c r="A60" s="85">
        <f t="shared" si="5"/>
        <v>44</v>
      </c>
      <c r="B60" s="194" t="s">
        <v>77</v>
      </c>
      <c r="C60" s="94"/>
      <c r="D60" s="53">
        <v>63</v>
      </c>
      <c r="E60" s="34">
        <f t="shared" si="0"/>
        <v>4.6602114108605116E-4</v>
      </c>
      <c r="F60" s="37">
        <v>22</v>
      </c>
      <c r="G60" s="34">
        <f t="shared" si="1"/>
        <v>1.6273754133163692E-4</v>
      </c>
      <c r="H60" s="37">
        <v>41</v>
      </c>
      <c r="I60" s="35">
        <f t="shared" si="2"/>
        <v>3.0328359975441427E-4</v>
      </c>
      <c r="J60" s="48"/>
      <c r="K60" s="53">
        <v>29</v>
      </c>
      <c r="L60" s="35">
        <f t="shared" si="3"/>
        <v>2.2606445175472786E-4</v>
      </c>
      <c r="M60" s="58">
        <v>23</v>
      </c>
      <c r="N60" s="35">
        <f t="shared" si="6"/>
        <v>1.7929249621926693E-4</v>
      </c>
      <c r="O60" s="41">
        <v>6</v>
      </c>
      <c r="P60" s="35">
        <f t="shared" si="4"/>
        <v>4.677195553546094E-5</v>
      </c>
      <c r="Q60" s="41"/>
      <c r="R60" s="45"/>
    </row>
    <row r="61" spans="1:18">
      <c r="A61" s="85">
        <f t="shared" si="5"/>
        <v>45</v>
      </c>
      <c r="B61" s="194" t="s">
        <v>55</v>
      </c>
      <c r="C61" s="94"/>
      <c r="D61" s="53">
        <v>13</v>
      </c>
      <c r="E61" s="34">
        <f t="shared" si="0"/>
        <v>9.6163092605058178E-5</v>
      </c>
      <c r="F61" s="37">
        <v>5</v>
      </c>
      <c r="G61" s="34">
        <f t="shared" si="1"/>
        <v>3.6985804848099299E-5</v>
      </c>
      <c r="H61" s="37">
        <v>8</v>
      </c>
      <c r="I61" s="35">
        <f t="shared" si="2"/>
        <v>5.9177287756958879E-5</v>
      </c>
      <c r="J61" s="48"/>
      <c r="K61" s="53">
        <v>13</v>
      </c>
      <c r="L61" s="35">
        <f t="shared" si="3"/>
        <v>1.0133923699349869E-4</v>
      </c>
      <c r="M61" s="41">
        <v>5</v>
      </c>
      <c r="N61" s="35">
        <f t="shared" si="6"/>
        <v>3.8976629612884114E-5</v>
      </c>
      <c r="O61" s="41">
        <v>8</v>
      </c>
      <c r="P61" s="35">
        <f t="shared" si="4"/>
        <v>6.2362607380614577E-5</v>
      </c>
      <c r="Q61" s="41"/>
      <c r="R61" s="45"/>
    </row>
    <row r="62" spans="1:18">
      <c r="A62" s="85">
        <f t="shared" si="5"/>
        <v>46</v>
      </c>
      <c r="B62" s="194" t="s">
        <v>45</v>
      </c>
      <c r="C62" s="94"/>
      <c r="D62" s="53">
        <v>10</v>
      </c>
      <c r="E62" s="34">
        <f t="shared" si="0"/>
        <v>7.3971609696198598E-5</v>
      </c>
      <c r="F62" s="37">
        <v>4</v>
      </c>
      <c r="G62" s="34">
        <f t="shared" si="1"/>
        <v>2.9588643878479439E-5</v>
      </c>
      <c r="H62" s="37">
        <v>6</v>
      </c>
      <c r="I62" s="35">
        <f t="shared" si="2"/>
        <v>4.4382965817719159E-5</v>
      </c>
      <c r="J62" s="48"/>
      <c r="K62" s="53">
        <v>11</v>
      </c>
      <c r="L62" s="35">
        <f t="shared" si="3"/>
        <v>8.5748585148345054E-5</v>
      </c>
      <c r="M62" s="58">
        <v>6</v>
      </c>
      <c r="N62" s="35">
        <f t="shared" si="6"/>
        <v>4.677195553546094E-5</v>
      </c>
      <c r="O62" s="41">
        <v>5</v>
      </c>
      <c r="P62" s="35">
        <f t="shared" si="4"/>
        <v>3.8976629612884114E-5</v>
      </c>
      <c r="Q62" s="41"/>
      <c r="R62" s="45"/>
    </row>
    <row r="63" spans="1:18">
      <c r="A63" s="85">
        <f t="shared" si="5"/>
        <v>47</v>
      </c>
      <c r="B63" s="194" t="s">
        <v>78</v>
      </c>
      <c r="C63" s="94"/>
      <c r="D63" s="53">
        <v>13</v>
      </c>
      <c r="E63" s="34">
        <f t="shared" si="0"/>
        <v>9.6163092605058178E-5</v>
      </c>
      <c r="F63" s="37">
        <v>5</v>
      </c>
      <c r="G63" s="34">
        <f t="shared" si="1"/>
        <v>3.6985804848099299E-5</v>
      </c>
      <c r="H63" s="37">
        <v>8</v>
      </c>
      <c r="I63" s="35">
        <f t="shared" si="2"/>
        <v>5.9177287756958879E-5</v>
      </c>
      <c r="J63" s="48"/>
      <c r="K63" s="53">
        <v>11</v>
      </c>
      <c r="L63" s="35">
        <f t="shared" si="3"/>
        <v>8.5748585148345054E-5</v>
      </c>
      <c r="M63" s="41">
        <v>5</v>
      </c>
      <c r="N63" s="35">
        <f t="shared" si="6"/>
        <v>3.8976629612884114E-5</v>
      </c>
      <c r="O63" s="41">
        <v>6</v>
      </c>
      <c r="P63" s="35">
        <f t="shared" si="4"/>
        <v>4.677195553546094E-5</v>
      </c>
      <c r="Q63" s="41"/>
      <c r="R63" s="45"/>
    </row>
    <row r="64" spans="1:18">
      <c r="A64" s="85"/>
      <c r="B64" s="40" t="s">
        <v>195</v>
      </c>
      <c r="C64" s="65"/>
      <c r="D64" s="40">
        <f>SUM(D17:D63)</f>
        <v>135187</v>
      </c>
      <c r="E64" s="35">
        <f t="shared" si="0"/>
        <v>1</v>
      </c>
      <c r="F64" s="40">
        <f>SUM(F17:F63)</f>
        <v>81563</v>
      </c>
      <c r="G64" s="43">
        <f t="shared" si="1"/>
        <v>0.60333464016510463</v>
      </c>
      <c r="H64" s="40">
        <f>SUM(H17:H63)</f>
        <v>53624</v>
      </c>
      <c r="I64" s="43">
        <f t="shared" si="2"/>
        <v>0.39666535983489537</v>
      </c>
      <c r="J64" s="65"/>
      <c r="K64" s="40">
        <v>128282</v>
      </c>
      <c r="L64" s="66">
        <f>SUM(L17:L63)</f>
        <v>0.99999999999999978</v>
      </c>
      <c r="M64" s="55">
        <f>SUM(M17:M63)</f>
        <v>76310</v>
      </c>
      <c r="N64" s="67">
        <f t="shared" si="6"/>
        <v>0.59486132115183732</v>
      </c>
      <c r="O64" s="55">
        <f>SUM(O17:O63)</f>
        <v>51971</v>
      </c>
      <c r="P64" s="67">
        <f t="shared" si="4"/>
        <v>0.40513088352224008</v>
      </c>
      <c r="Q64" s="55">
        <v>1</v>
      </c>
      <c r="R64" s="46">
        <v>0</v>
      </c>
    </row>
    <row r="65" spans="1:18">
      <c r="A65" s="85"/>
    </row>
    <row r="66" spans="1:18">
      <c r="A66" s="85"/>
      <c r="B66" s="135" t="s">
        <v>363</v>
      </c>
      <c r="C66" s="127"/>
      <c r="D66" s="127"/>
      <c r="E66" s="79"/>
      <c r="F66" s="127"/>
      <c r="G66" s="79"/>
      <c r="H66" s="127"/>
      <c r="I66" s="79"/>
      <c r="J66" s="127"/>
      <c r="K66" s="127"/>
      <c r="L66" s="79"/>
      <c r="M66" s="79"/>
      <c r="N66" s="79"/>
      <c r="O66" s="79"/>
      <c r="P66" s="79"/>
      <c r="Q66" s="79"/>
      <c r="R66" s="131"/>
    </row>
    <row r="67" spans="1:18">
      <c r="A67" s="85"/>
      <c r="B67" s="394" t="s">
        <v>393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400"/>
      <c r="N67" s="400"/>
      <c r="O67" s="400"/>
      <c r="P67" s="400"/>
      <c r="Q67" s="400"/>
      <c r="R67" s="401"/>
    </row>
    <row r="68" spans="1:18">
      <c r="A68" s="85"/>
      <c r="B68" s="394" t="s">
        <v>394</v>
      </c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6"/>
    </row>
    <row r="69" spans="1:18" ht="15.75" thickBot="1">
      <c r="B69" s="136"/>
      <c r="C69" s="93"/>
      <c r="D69" s="93"/>
      <c r="E69" s="6"/>
      <c r="F69" s="93"/>
      <c r="G69" s="6"/>
      <c r="H69" s="93"/>
      <c r="I69" s="6"/>
      <c r="J69" s="93"/>
      <c r="K69" s="93"/>
      <c r="L69" s="6"/>
      <c r="M69" s="6"/>
      <c r="N69" s="6"/>
      <c r="O69" s="6"/>
      <c r="P69" s="6"/>
      <c r="Q69" s="6"/>
      <c r="R69" s="132"/>
    </row>
    <row r="70" spans="1:18" ht="15.75" thickBot="1">
      <c r="B70" s="137" t="s">
        <v>329</v>
      </c>
      <c r="C70" s="28"/>
      <c r="D70" s="28"/>
      <c r="E70" s="22"/>
      <c r="F70" s="28"/>
      <c r="G70" s="22"/>
      <c r="H70" s="28"/>
      <c r="I70" s="22"/>
      <c r="J70" s="28"/>
      <c r="K70" s="28"/>
      <c r="L70" s="22"/>
      <c r="M70" s="6"/>
      <c r="N70" s="6"/>
      <c r="O70" s="219" t="s">
        <v>429</v>
      </c>
      <c r="P70" s="6"/>
      <c r="Q70" s="6"/>
      <c r="R70" s="132"/>
    </row>
    <row r="71" spans="1:18">
      <c r="B71" s="136" t="s">
        <v>332</v>
      </c>
      <c r="C71" s="93"/>
      <c r="D71" s="93"/>
      <c r="E71" s="6"/>
      <c r="F71" s="93"/>
      <c r="G71" s="6"/>
      <c r="H71" s="93"/>
      <c r="I71" s="6"/>
      <c r="J71" s="93"/>
      <c r="K71" s="93"/>
      <c r="L71" s="6"/>
      <c r="M71" s="6"/>
      <c r="N71" s="6"/>
      <c r="O71" s="6"/>
      <c r="P71" s="6"/>
      <c r="Q71" s="6"/>
      <c r="R71" s="132"/>
    </row>
    <row r="72" spans="1:18">
      <c r="B72" s="136" t="s">
        <v>333</v>
      </c>
      <c r="C72" s="93"/>
      <c r="D72" s="93"/>
      <c r="E72" s="6"/>
      <c r="F72" s="93"/>
      <c r="G72" s="6"/>
      <c r="H72" s="93"/>
      <c r="I72" s="6"/>
      <c r="J72" s="93"/>
      <c r="K72" s="93"/>
      <c r="L72" s="6"/>
      <c r="M72" s="6"/>
      <c r="N72" s="6"/>
      <c r="O72" s="6"/>
      <c r="P72" s="6"/>
      <c r="Q72" s="6"/>
      <c r="R72" s="132"/>
    </row>
    <row r="73" spans="1:18">
      <c r="B73" s="136"/>
      <c r="C73" s="93"/>
      <c r="D73" s="93"/>
      <c r="E73" s="6"/>
      <c r="F73" s="93"/>
      <c r="G73" s="6"/>
      <c r="H73" s="93"/>
      <c r="I73" s="6"/>
      <c r="J73" s="93"/>
      <c r="K73" s="93"/>
      <c r="L73" s="6"/>
      <c r="M73" s="6"/>
      <c r="N73" s="6"/>
      <c r="O73" s="6"/>
      <c r="P73" s="6"/>
      <c r="Q73" s="6"/>
      <c r="R73" s="132"/>
    </row>
    <row r="74" spans="1:18">
      <c r="B74" s="138" t="s">
        <v>330</v>
      </c>
      <c r="C74" s="68"/>
      <c r="D74" s="93"/>
      <c r="E74" s="6"/>
      <c r="F74" s="93"/>
      <c r="G74" s="6"/>
      <c r="H74" s="93"/>
      <c r="I74" s="6"/>
      <c r="J74" s="93"/>
      <c r="K74" s="93"/>
      <c r="L74" s="6"/>
      <c r="M74" s="6"/>
      <c r="N74" s="6"/>
      <c r="O74" s="6"/>
      <c r="P74" s="6"/>
      <c r="Q74" s="6"/>
      <c r="R74" s="132"/>
    </row>
    <row r="75" spans="1:18">
      <c r="B75" s="136" t="s">
        <v>334</v>
      </c>
      <c r="C75" s="93"/>
      <c r="D75" s="93"/>
      <c r="E75" s="6"/>
      <c r="F75" s="93"/>
      <c r="G75" s="6"/>
      <c r="H75" s="93"/>
      <c r="I75" s="6"/>
      <c r="J75" s="93"/>
      <c r="K75" s="93"/>
      <c r="L75" s="6"/>
      <c r="M75" s="6"/>
      <c r="N75" s="6"/>
      <c r="O75" s="6"/>
      <c r="P75" s="6"/>
      <c r="Q75" s="6"/>
      <c r="R75" s="132"/>
    </row>
    <row r="76" spans="1:18">
      <c r="B76" s="136" t="s">
        <v>335</v>
      </c>
      <c r="C76" s="93"/>
      <c r="D76" s="93"/>
      <c r="E76" s="6"/>
      <c r="F76" s="93"/>
      <c r="G76" s="6"/>
      <c r="H76" s="93"/>
      <c r="I76" s="6"/>
      <c r="J76" s="93"/>
      <c r="K76" s="93"/>
      <c r="L76" s="6"/>
      <c r="M76" s="6"/>
      <c r="N76" s="6"/>
      <c r="O76" s="6"/>
      <c r="P76" s="6"/>
      <c r="Q76" s="6"/>
      <c r="R76" s="132"/>
    </row>
    <row r="77" spans="1:18">
      <c r="B77" s="136" t="s">
        <v>336</v>
      </c>
      <c r="C77" s="93"/>
      <c r="D77" s="93"/>
      <c r="E77" s="6"/>
      <c r="F77" s="93"/>
      <c r="G77" s="6"/>
      <c r="H77" s="93"/>
      <c r="I77" s="6"/>
      <c r="J77" s="93"/>
      <c r="K77" s="93"/>
      <c r="L77" s="6"/>
      <c r="M77" s="6"/>
      <c r="N77" s="6"/>
      <c r="O77" s="6"/>
      <c r="P77" s="6"/>
      <c r="Q77" s="6"/>
      <c r="R77" s="132"/>
    </row>
    <row r="78" spans="1:18">
      <c r="B78" s="136" t="s">
        <v>337</v>
      </c>
      <c r="C78" s="93"/>
      <c r="D78" s="93"/>
      <c r="E78" s="6"/>
      <c r="F78" s="93"/>
      <c r="G78" s="6"/>
      <c r="H78" s="93"/>
      <c r="I78" s="6"/>
      <c r="J78" s="93"/>
      <c r="K78" s="93"/>
      <c r="L78" s="6"/>
      <c r="M78" s="6"/>
      <c r="N78" s="6"/>
      <c r="O78" s="6"/>
      <c r="P78" s="6"/>
      <c r="Q78" s="6"/>
      <c r="R78" s="132"/>
    </row>
    <row r="79" spans="1:18">
      <c r="B79" s="136" t="s">
        <v>338</v>
      </c>
      <c r="C79" s="93"/>
      <c r="D79" s="93"/>
      <c r="E79" s="6"/>
      <c r="F79" s="93"/>
      <c r="G79" s="6"/>
      <c r="H79" s="93"/>
      <c r="I79" s="6"/>
      <c r="J79" s="93"/>
      <c r="K79" s="93"/>
      <c r="L79" s="6"/>
      <c r="M79" s="6"/>
      <c r="N79" s="6"/>
      <c r="O79" s="6"/>
      <c r="P79" s="6"/>
      <c r="Q79" s="6"/>
      <c r="R79" s="132"/>
    </row>
    <row r="80" spans="1:18">
      <c r="B80" s="136" t="s">
        <v>339</v>
      </c>
      <c r="C80" s="93"/>
      <c r="D80" s="93"/>
      <c r="E80" s="6"/>
      <c r="F80" s="93"/>
      <c r="G80" s="6"/>
      <c r="H80" s="93"/>
      <c r="I80" s="6"/>
      <c r="J80" s="93"/>
      <c r="K80" s="93"/>
      <c r="L80" s="6"/>
      <c r="M80" s="6"/>
      <c r="N80" s="6"/>
      <c r="O80" s="6"/>
      <c r="P80" s="6"/>
      <c r="Q80" s="6"/>
      <c r="R80" s="132"/>
    </row>
    <row r="81" spans="2:18">
      <c r="B81" s="136" t="s">
        <v>340</v>
      </c>
      <c r="C81" s="93"/>
      <c r="D81" s="93"/>
      <c r="E81" s="6"/>
      <c r="F81" s="93"/>
      <c r="G81" s="6"/>
      <c r="H81" s="93"/>
      <c r="I81" s="6"/>
      <c r="J81" s="93"/>
      <c r="K81" s="93"/>
      <c r="L81" s="6"/>
      <c r="M81" s="6"/>
      <c r="N81" s="6"/>
      <c r="O81" s="6"/>
      <c r="P81" s="6"/>
      <c r="Q81" s="6"/>
      <c r="R81" s="132"/>
    </row>
    <row r="82" spans="2:18">
      <c r="B82" s="136" t="s">
        <v>341</v>
      </c>
      <c r="C82" s="93"/>
      <c r="D82" s="93"/>
      <c r="E82" s="6"/>
      <c r="F82" s="93"/>
      <c r="G82" s="6"/>
      <c r="H82" s="93"/>
      <c r="I82" s="6"/>
      <c r="J82" s="93"/>
      <c r="K82" s="93"/>
      <c r="L82" s="6"/>
      <c r="M82" s="6"/>
      <c r="N82" s="6"/>
      <c r="O82" s="6"/>
      <c r="P82" s="6"/>
      <c r="Q82" s="6"/>
      <c r="R82" s="132"/>
    </row>
    <row r="83" spans="2:18">
      <c r="B83" s="136" t="s">
        <v>342</v>
      </c>
      <c r="C83" s="93"/>
      <c r="D83" s="93"/>
      <c r="E83" s="6"/>
      <c r="F83" s="93"/>
      <c r="G83" s="6"/>
      <c r="H83" s="93"/>
      <c r="I83" s="6"/>
      <c r="J83" s="93"/>
      <c r="K83" s="93"/>
      <c r="L83" s="6"/>
      <c r="M83" s="6"/>
      <c r="N83" s="6"/>
      <c r="O83" s="6"/>
      <c r="P83" s="6"/>
      <c r="Q83" s="6"/>
      <c r="R83" s="132"/>
    </row>
    <row r="84" spans="2:18">
      <c r="B84" s="136" t="s">
        <v>343</v>
      </c>
      <c r="C84" s="93"/>
      <c r="D84" s="93"/>
      <c r="E84" s="6"/>
      <c r="F84" s="93"/>
      <c r="G84" s="6"/>
      <c r="H84" s="93"/>
      <c r="I84" s="6"/>
      <c r="J84" s="93"/>
      <c r="K84" s="93"/>
      <c r="L84" s="6"/>
      <c r="M84" s="6"/>
      <c r="N84" s="6"/>
      <c r="O84" s="6"/>
      <c r="P84" s="6"/>
      <c r="Q84" s="6"/>
      <c r="R84" s="132"/>
    </row>
    <row r="85" spans="2:18">
      <c r="B85" s="136"/>
      <c r="C85" s="93"/>
      <c r="D85" s="93"/>
      <c r="E85" s="6"/>
      <c r="F85" s="93"/>
      <c r="G85" s="6"/>
      <c r="H85" s="93"/>
      <c r="I85" s="6"/>
      <c r="J85" s="93"/>
      <c r="K85" s="93"/>
      <c r="L85" s="6"/>
      <c r="M85" s="6"/>
      <c r="N85" s="6"/>
      <c r="O85" s="6"/>
      <c r="P85" s="6"/>
      <c r="Q85" s="6"/>
      <c r="R85" s="132"/>
    </row>
    <row r="86" spans="2:18">
      <c r="B86" s="139" t="s">
        <v>331</v>
      </c>
      <c r="C86" s="140"/>
      <c r="D86" s="93"/>
      <c r="E86" s="6"/>
      <c r="F86" s="93"/>
      <c r="G86" s="6"/>
      <c r="H86" s="93"/>
      <c r="I86" s="6"/>
      <c r="J86" s="93"/>
      <c r="K86" s="93"/>
      <c r="L86" s="6"/>
      <c r="M86" s="6"/>
      <c r="N86" s="6"/>
      <c r="O86" s="6"/>
      <c r="P86" s="6"/>
      <c r="Q86" s="6"/>
      <c r="R86" s="132"/>
    </row>
    <row r="87" spans="2:18">
      <c r="B87" s="141" t="s">
        <v>354</v>
      </c>
      <c r="C87" s="142"/>
      <c r="D87" s="142"/>
      <c r="E87" s="75"/>
      <c r="F87" s="142"/>
      <c r="G87" s="75"/>
      <c r="H87" s="142"/>
      <c r="I87" s="75"/>
      <c r="J87" s="142"/>
      <c r="K87" s="142"/>
      <c r="L87" s="75"/>
      <c r="M87" s="75"/>
      <c r="N87" s="75"/>
      <c r="O87" s="75"/>
      <c r="P87" s="75"/>
      <c r="Q87" s="75"/>
      <c r="R87" s="143"/>
    </row>
  </sheetData>
  <sheetProtection password="CF0E" sheet="1" objects="1" scenarios="1"/>
  <mergeCells count="27">
    <mergeCell ref="Q16:R16"/>
    <mergeCell ref="K41:L41"/>
    <mergeCell ref="O41:P41"/>
    <mergeCell ref="B12:B16"/>
    <mergeCell ref="B3:R6"/>
    <mergeCell ref="B10:R10"/>
    <mergeCell ref="B9:R9"/>
    <mergeCell ref="D12:I12"/>
    <mergeCell ref="K13:R13"/>
    <mergeCell ref="K12:R12"/>
    <mergeCell ref="D13:I13"/>
    <mergeCell ref="B68:R68"/>
    <mergeCell ref="D15:E15"/>
    <mergeCell ref="F15:G15"/>
    <mergeCell ref="H15:I15"/>
    <mergeCell ref="K15:L15"/>
    <mergeCell ref="M15:N15"/>
    <mergeCell ref="O15:P15"/>
    <mergeCell ref="Q15:R15"/>
    <mergeCell ref="B67:R67"/>
    <mergeCell ref="D16:E16"/>
    <mergeCell ref="F16:G16"/>
    <mergeCell ref="H16:I16"/>
    <mergeCell ref="K16:L16"/>
    <mergeCell ref="M41:N41"/>
    <mergeCell ref="M16:N16"/>
    <mergeCell ref="O16:P16"/>
  </mergeCells>
  <hyperlinks>
    <hyperlink ref="O7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G65"/>
  <sheetViews>
    <sheetView workbookViewId="0">
      <selection activeCell="B3" sqref="B3:F6"/>
    </sheetView>
  </sheetViews>
  <sheetFormatPr baseColWidth="10" defaultRowHeight="15"/>
  <cols>
    <col min="1" max="1" width="4.85546875" style="1" customWidth="1"/>
    <col min="2" max="2" width="66" style="1" customWidth="1"/>
    <col min="3" max="3" width="6.7109375" style="1" customWidth="1"/>
    <col min="4" max="4" width="18.42578125" style="1" customWidth="1"/>
    <col min="5" max="5" width="5.85546875" style="85" customWidth="1"/>
    <col min="6" max="6" width="20.140625" style="85" customWidth="1"/>
    <col min="7" max="16384" width="11.42578125" style="1"/>
  </cols>
  <sheetData>
    <row r="2" spans="1:7" s="93" customFormat="1">
      <c r="E2" s="159"/>
      <c r="F2" s="159"/>
    </row>
    <row r="3" spans="1:7" ht="15" customHeight="1">
      <c r="B3" s="376" t="s">
        <v>894</v>
      </c>
      <c r="C3" s="376"/>
      <c r="D3" s="376"/>
      <c r="E3" s="376"/>
      <c r="F3" s="376"/>
    </row>
    <row r="4" spans="1:7">
      <c r="B4" s="376"/>
      <c r="C4" s="376"/>
      <c r="D4" s="376"/>
      <c r="E4" s="376"/>
      <c r="F4" s="376"/>
    </row>
    <row r="5" spans="1:7">
      <c r="B5" s="376"/>
      <c r="C5" s="376"/>
      <c r="D5" s="376"/>
      <c r="E5" s="376"/>
      <c r="F5" s="376"/>
    </row>
    <row r="6" spans="1:7">
      <c r="B6" s="376"/>
      <c r="C6" s="376"/>
      <c r="D6" s="376"/>
      <c r="E6" s="376"/>
      <c r="F6" s="376"/>
    </row>
    <row r="7" spans="1:7">
      <c r="B7" s="153"/>
      <c r="C7" s="153"/>
      <c r="D7" s="153"/>
      <c r="E7" s="153"/>
      <c r="F7" s="153"/>
    </row>
    <row r="8" spans="1:7" ht="15.75" thickBot="1"/>
    <row r="9" spans="1:7">
      <c r="B9" s="465" t="s">
        <v>955</v>
      </c>
      <c r="C9" s="466"/>
      <c r="D9" s="466"/>
      <c r="E9" s="466"/>
      <c r="F9" s="467"/>
    </row>
    <row r="10" spans="1:7" ht="18" customHeight="1" thickBot="1">
      <c r="B10" s="471" t="s">
        <v>895</v>
      </c>
      <c r="C10" s="473"/>
      <c r="D10" s="473"/>
      <c r="E10" s="473"/>
      <c r="F10" s="489"/>
    </row>
    <row r="11" spans="1:7" ht="15.75" thickBot="1">
      <c r="B11" s="224"/>
      <c r="C11" s="224"/>
      <c r="D11" s="224"/>
      <c r="E11" s="224"/>
      <c r="F11" s="224"/>
    </row>
    <row r="12" spans="1:7" ht="15.75" thickBot="1">
      <c r="B12" s="397" t="s">
        <v>194</v>
      </c>
      <c r="C12" s="154"/>
      <c r="D12" s="157" t="s">
        <v>324</v>
      </c>
      <c r="E12" s="28"/>
      <c r="F12" s="157" t="s">
        <v>325</v>
      </c>
    </row>
    <row r="13" spans="1:7">
      <c r="B13" s="397"/>
      <c r="C13" s="154"/>
      <c r="D13" s="224"/>
      <c r="E13" s="224"/>
      <c r="F13" s="224"/>
    </row>
    <row r="14" spans="1:7">
      <c r="B14" s="397"/>
      <c r="C14" s="154"/>
      <c r="D14" s="156"/>
      <c r="E14" s="156"/>
      <c r="F14" s="156"/>
    </row>
    <row r="15" spans="1:7">
      <c r="A15" s="85">
        <v>1</v>
      </c>
      <c r="B15" s="194" t="s">
        <v>45</v>
      </c>
      <c r="C15" s="48"/>
      <c r="D15" s="14"/>
      <c r="E15" s="242"/>
      <c r="F15" s="98">
        <v>4</v>
      </c>
      <c r="G15" s="202"/>
    </row>
    <row r="16" spans="1:7">
      <c r="A16" s="85">
        <f>1+A15</f>
        <v>2</v>
      </c>
      <c r="B16" s="200" t="s">
        <v>69</v>
      </c>
      <c r="C16" s="48"/>
      <c r="D16" s="14"/>
      <c r="E16" s="242"/>
      <c r="F16" s="98">
        <v>9</v>
      </c>
      <c r="G16" s="202"/>
    </row>
    <row r="17" spans="1:7">
      <c r="A17" s="85">
        <f t="shared" ref="A17:A59" si="0">1+A16</f>
        <v>3</v>
      </c>
      <c r="B17" s="200" t="s">
        <v>62</v>
      </c>
      <c r="C17" s="48"/>
      <c r="D17" s="14"/>
      <c r="E17" s="242"/>
      <c r="F17" s="98">
        <v>6</v>
      </c>
      <c r="G17" s="202"/>
    </row>
    <row r="18" spans="1:7">
      <c r="A18" s="85">
        <f t="shared" si="0"/>
        <v>4</v>
      </c>
      <c r="B18" s="200" t="s">
        <v>70</v>
      </c>
      <c r="C18" s="48"/>
      <c r="D18" s="14"/>
      <c r="E18" s="242"/>
      <c r="F18" s="98">
        <v>4</v>
      </c>
      <c r="G18" s="202"/>
    </row>
    <row r="19" spans="1:7">
      <c r="A19" s="85">
        <f t="shared" si="0"/>
        <v>5</v>
      </c>
      <c r="B19" s="200" t="s">
        <v>75</v>
      </c>
      <c r="C19" s="48"/>
      <c r="D19" s="14"/>
      <c r="E19" s="242"/>
      <c r="F19" s="98">
        <v>5</v>
      </c>
      <c r="G19" s="202"/>
    </row>
    <row r="20" spans="1:7">
      <c r="A20" s="85">
        <f t="shared" si="0"/>
        <v>6</v>
      </c>
      <c r="B20" s="194" t="s">
        <v>76</v>
      </c>
      <c r="C20" s="48"/>
      <c r="D20" s="14"/>
      <c r="E20" s="242"/>
      <c r="F20" s="98">
        <v>4</v>
      </c>
      <c r="G20" s="202"/>
    </row>
    <row r="21" spans="1:7">
      <c r="A21" s="85">
        <f t="shared" si="0"/>
        <v>7</v>
      </c>
      <c r="B21" s="194" t="s">
        <v>71</v>
      </c>
      <c r="C21" s="48"/>
      <c r="D21" s="14"/>
      <c r="E21" s="242"/>
      <c r="F21" s="98">
        <v>6</v>
      </c>
      <c r="G21" s="202"/>
    </row>
    <row r="22" spans="1:7">
      <c r="A22" s="85">
        <f t="shared" si="0"/>
        <v>8</v>
      </c>
      <c r="B22" s="346" t="s">
        <v>24</v>
      </c>
      <c r="C22" s="48"/>
      <c r="D22" s="14"/>
      <c r="E22" s="242"/>
      <c r="F22" s="98">
        <v>5</v>
      </c>
      <c r="G22" s="202"/>
    </row>
    <row r="23" spans="1:7">
      <c r="A23" s="85">
        <f t="shared" si="0"/>
        <v>9</v>
      </c>
      <c r="B23" s="194" t="s">
        <v>30</v>
      </c>
      <c r="C23" s="48"/>
      <c r="D23" s="14"/>
      <c r="E23" s="242"/>
      <c r="F23" s="98">
        <v>12</v>
      </c>
      <c r="G23" s="202"/>
    </row>
    <row r="24" spans="1:7">
      <c r="A24" s="85">
        <f t="shared" si="0"/>
        <v>10</v>
      </c>
      <c r="B24" s="200" t="s">
        <v>34</v>
      </c>
      <c r="C24" s="48"/>
      <c r="D24" s="14">
        <v>10</v>
      </c>
      <c r="E24" s="242"/>
      <c r="F24" s="14">
        <v>10</v>
      </c>
      <c r="G24" s="202"/>
    </row>
    <row r="25" spans="1:7">
      <c r="A25" s="85">
        <f t="shared" si="0"/>
        <v>11</v>
      </c>
      <c r="B25" s="194" t="s">
        <v>67</v>
      </c>
      <c r="C25" s="48"/>
      <c r="D25" s="14">
        <v>7</v>
      </c>
      <c r="E25" s="242"/>
      <c r="F25" s="14">
        <v>7</v>
      </c>
      <c r="G25" s="202"/>
    </row>
    <row r="26" spans="1:7">
      <c r="A26" s="85">
        <f t="shared" si="0"/>
        <v>12</v>
      </c>
      <c r="B26" s="194" t="s">
        <v>20</v>
      </c>
      <c r="C26" s="48"/>
      <c r="D26" s="14"/>
      <c r="E26" s="242"/>
      <c r="F26" s="98">
        <v>10</v>
      </c>
      <c r="G26" s="202"/>
    </row>
    <row r="27" spans="1:7">
      <c r="A27" s="85">
        <f t="shared" si="0"/>
        <v>13</v>
      </c>
      <c r="B27" s="200" t="s">
        <v>52</v>
      </c>
      <c r="C27" s="48"/>
      <c r="D27" s="14">
        <v>5</v>
      </c>
      <c r="E27" s="242"/>
      <c r="F27" s="98">
        <v>7</v>
      </c>
      <c r="G27" s="202"/>
    </row>
    <row r="28" spans="1:7">
      <c r="A28" s="85">
        <f t="shared" si="0"/>
        <v>14</v>
      </c>
      <c r="B28" s="194" t="s">
        <v>43</v>
      </c>
      <c r="C28" s="48"/>
      <c r="D28" s="14"/>
      <c r="E28" s="242"/>
      <c r="F28" s="98">
        <v>4</v>
      </c>
      <c r="G28" s="202"/>
    </row>
    <row r="29" spans="1:7">
      <c r="A29" s="85">
        <f t="shared" si="0"/>
        <v>15</v>
      </c>
      <c r="B29" s="200" t="s">
        <v>73</v>
      </c>
      <c r="C29" s="48"/>
      <c r="D29" s="14"/>
      <c r="E29" s="242"/>
      <c r="F29" s="98">
        <v>5</v>
      </c>
      <c r="G29" s="202"/>
    </row>
    <row r="30" spans="1:7">
      <c r="A30" s="85">
        <f t="shared" si="0"/>
        <v>16</v>
      </c>
      <c r="B30" s="194" t="s">
        <v>40</v>
      </c>
      <c r="C30" s="48"/>
      <c r="D30" s="14">
        <v>7</v>
      </c>
      <c r="E30" s="242"/>
      <c r="F30" s="14">
        <v>8</v>
      </c>
      <c r="G30" s="202"/>
    </row>
    <row r="31" spans="1:7">
      <c r="A31" s="85">
        <f t="shared" si="0"/>
        <v>17</v>
      </c>
      <c r="B31" s="194" t="s">
        <v>896</v>
      </c>
      <c r="C31" s="48"/>
      <c r="D31" s="14"/>
      <c r="E31" s="242"/>
      <c r="F31" s="98">
        <v>6</v>
      </c>
      <c r="G31" s="202"/>
    </row>
    <row r="32" spans="1:7">
      <c r="A32" s="85">
        <f t="shared" si="0"/>
        <v>18</v>
      </c>
      <c r="B32" s="200" t="s">
        <v>68</v>
      </c>
      <c r="C32" s="48"/>
      <c r="D32" s="14"/>
      <c r="E32" s="242"/>
      <c r="F32" s="98">
        <v>6</v>
      </c>
      <c r="G32" s="202"/>
    </row>
    <row r="33" spans="1:7">
      <c r="A33" s="85">
        <f t="shared" si="0"/>
        <v>19</v>
      </c>
      <c r="B33" s="194" t="s">
        <v>57</v>
      </c>
      <c r="C33" s="48"/>
      <c r="D33" s="14"/>
      <c r="E33" s="242"/>
      <c r="F33" s="98">
        <v>9</v>
      </c>
      <c r="G33" s="202"/>
    </row>
    <row r="34" spans="1:7">
      <c r="A34" s="85">
        <f t="shared" si="0"/>
        <v>20</v>
      </c>
      <c r="B34" s="194" t="s">
        <v>64</v>
      </c>
      <c r="C34" s="48"/>
      <c r="D34" s="14"/>
      <c r="E34" s="242"/>
      <c r="F34" s="98">
        <v>9</v>
      </c>
      <c r="G34" s="202"/>
    </row>
    <row r="35" spans="1:7">
      <c r="A35" s="85">
        <f t="shared" si="0"/>
        <v>21</v>
      </c>
      <c r="B35" s="200" t="s">
        <v>47</v>
      </c>
      <c r="C35" s="48"/>
      <c r="D35" s="14"/>
      <c r="E35" s="242"/>
      <c r="F35" s="98">
        <v>6</v>
      </c>
      <c r="G35" s="202"/>
    </row>
    <row r="36" spans="1:7">
      <c r="A36" s="85">
        <f t="shared" si="0"/>
        <v>22</v>
      </c>
      <c r="B36" s="194" t="s">
        <v>58</v>
      </c>
      <c r="C36" s="48"/>
      <c r="D36" s="14">
        <v>8</v>
      </c>
      <c r="E36" s="242"/>
      <c r="F36" s="14">
        <v>8</v>
      </c>
      <c r="G36" s="202"/>
    </row>
    <row r="37" spans="1:7">
      <c r="A37" s="85">
        <f t="shared" si="0"/>
        <v>23</v>
      </c>
      <c r="B37" s="194" t="s">
        <v>897</v>
      </c>
      <c r="C37" s="48"/>
      <c r="D37" s="14">
        <v>8</v>
      </c>
      <c r="E37" s="242"/>
      <c r="F37" s="14">
        <v>11</v>
      </c>
      <c r="G37" s="202"/>
    </row>
    <row r="38" spans="1:7">
      <c r="A38" s="85">
        <f t="shared" si="0"/>
        <v>24</v>
      </c>
      <c r="B38" s="194" t="s">
        <v>48</v>
      </c>
      <c r="C38" s="48"/>
      <c r="D38" s="14">
        <v>4</v>
      </c>
      <c r="E38" s="242"/>
      <c r="F38" s="14">
        <v>4</v>
      </c>
      <c r="G38" s="202"/>
    </row>
    <row r="39" spans="1:7">
      <c r="A39" s="85">
        <f t="shared" si="0"/>
        <v>25</v>
      </c>
      <c r="B39" s="194" t="s">
        <v>74</v>
      </c>
      <c r="C39" s="48"/>
      <c r="D39" s="14">
        <v>4</v>
      </c>
      <c r="E39" s="242"/>
      <c r="F39" s="14">
        <v>4</v>
      </c>
      <c r="G39" s="202"/>
    </row>
    <row r="40" spans="1:7">
      <c r="A40" s="85">
        <f t="shared" si="0"/>
        <v>26</v>
      </c>
      <c r="B40" s="194" t="s">
        <v>59</v>
      </c>
      <c r="C40" s="48"/>
      <c r="D40" s="14">
        <v>8</v>
      </c>
      <c r="E40" s="242"/>
      <c r="F40" s="14">
        <v>8</v>
      </c>
      <c r="G40" s="202"/>
    </row>
    <row r="41" spans="1:7">
      <c r="A41" s="85">
        <f t="shared" si="0"/>
        <v>27</v>
      </c>
      <c r="B41" s="194" t="s">
        <v>65</v>
      </c>
      <c r="C41" s="48"/>
      <c r="D41" s="14">
        <v>4</v>
      </c>
      <c r="E41" s="242"/>
      <c r="F41" s="14">
        <v>6</v>
      </c>
      <c r="G41" s="202"/>
    </row>
    <row r="42" spans="1:7">
      <c r="A42" s="85">
        <f t="shared" si="0"/>
        <v>28</v>
      </c>
      <c r="B42" s="239" t="s">
        <v>50</v>
      </c>
      <c r="C42" s="48"/>
      <c r="D42" s="14">
        <v>83</v>
      </c>
      <c r="E42" s="242"/>
      <c r="F42" s="14">
        <v>82</v>
      </c>
      <c r="G42" s="202"/>
    </row>
    <row r="43" spans="1:7">
      <c r="A43" s="85">
        <f t="shared" si="0"/>
        <v>29</v>
      </c>
      <c r="B43" s="194" t="s">
        <v>46</v>
      </c>
      <c r="C43" s="48"/>
      <c r="D43" s="14">
        <v>4</v>
      </c>
      <c r="E43" s="242"/>
      <c r="F43" s="14">
        <v>5</v>
      </c>
      <c r="G43" s="202"/>
    </row>
    <row r="44" spans="1:7">
      <c r="A44" s="85">
        <f t="shared" si="0"/>
        <v>30</v>
      </c>
      <c r="B44" s="200" t="s">
        <v>25</v>
      </c>
      <c r="C44" s="48"/>
      <c r="D44" s="14">
        <v>11</v>
      </c>
      <c r="E44" s="242"/>
      <c r="F44" s="14">
        <v>16</v>
      </c>
      <c r="G44" s="202"/>
    </row>
    <row r="45" spans="1:7">
      <c r="A45" s="85">
        <f t="shared" si="0"/>
        <v>31</v>
      </c>
      <c r="B45" s="200" t="s">
        <v>18</v>
      </c>
      <c r="C45" s="48"/>
      <c r="D45" s="14">
        <v>5</v>
      </c>
      <c r="E45" s="242"/>
      <c r="F45" s="14">
        <v>13</v>
      </c>
      <c r="G45" s="202"/>
    </row>
    <row r="46" spans="1:7">
      <c r="A46" s="85">
        <f t="shared" si="0"/>
        <v>32</v>
      </c>
      <c r="B46" s="194" t="s">
        <v>56</v>
      </c>
      <c r="C46" s="48"/>
      <c r="D46" s="14">
        <v>12</v>
      </c>
      <c r="E46" s="242"/>
      <c r="F46" s="14">
        <v>11</v>
      </c>
      <c r="G46" s="202"/>
    </row>
    <row r="47" spans="1:7">
      <c r="A47" s="85">
        <f t="shared" si="0"/>
        <v>33</v>
      </c>
      <c r="B47" s="194" t="s">
        <v>66</v>
      </c>
      <c r="C47" s="48"/>
      <c r="D47" s="14">
        <v>7</v>
      </c>
      <c r="E47" s="242"/>
      <c r="F47" s="14">
        <v>7</v>
      </c>
      <c r="G47" s="202"/>
    </row>
    <row r="48" spans="1:7">
      <c r="A48" s="85">
        <f t="shared" si="0"/>
        <v>34</v>
      </c>
      <c r="B48" s="194" t="s">
        <v>26</v>
      </c>
      <c r="C48" s="48"/>
      <c r="D48" s="14">
        <v>4</v>
      </c>
      <c r="E48" s="242"/>
      <c r="F48" s="14">
        <v>4</v>
      </c>
      <c r="G48" s="202"/>
    </row>
    <row r="49" spans="1:7">
      <c r="A49" s="85">
        <f t="shared" si="0"/>
        <v>35</v>
      </c>
      <c r="B49" s="194" t="s">
        <v>21</v>
      </c>
      <c r="C49" s="48"/>
      <c r="D49" s="14">
        <v>11</v>
      </c>
      <c r="E49" s="242"/>
      <c r="F49" s="14">
        <v>15</v>
      </c>
      <c r="G49" s="202"/>
    </row>
    <row r="50" spans="1:7">
      <c r="A50" s="85">
        <f t="shared" si="0"/>
        <v>36</v>
      </c>
      <c r="B50" s="194" t="s">
        <v>16</v>
      </c>
      <c r="C50" s="48"/>
      <c r="D50" s="14">
        <v>11</v>
      </c>
      <c r="E50" s="242"/>
      <c r="F50" s="14">
        <v>11</v>
      </c>
      <c r="G50" s="202"/>
    </row>
    <row r="51" spans="1:7">
      <c r="A51" s="85">
        <f t="shared" si="0"/>
        <v>37</v>
      </c>
      <c r="B51" s="194" t="s">
        <v>61</v>
      </c>
      <c r="C51" s="48"/>
      <c r="D51" s="14">
        <v>7</v>
      </c>
      <c r="E51" s="242"/>
      <c r="F51" s="14">
        <v>9</v>
      </c>
      <c r="G51" s="202"/>
    </row>
    <row r="52" spans="1:7">
      <c r="A52" s="85">
        <f t="shared" si="0"/>
        <v>38</v>
      </c>
      <c r="B52" s="200" t="s">
        <v>72</v>
      </c>
      <c r="C52" s="48"/>
      <c r="D52" s="14">
        <v>6</v>
      </c>
      <c r="E52" s="242"/>
      <c r="F52" s="14">
        <v>6</v>
      </c>
      <c r="G52" s="202"/>
    </row>
    <row r="53" spans="1:7">
      <c r="A53" s="85">
        <f t="shared" si="0"/>
        <v>39</v>
      </c>
      <c r="B53" s="194" t="s">
        <v>898</v>
      </c>
      <c r="C53" s="48"/>
      <c r="D53" s="14">
        <v>8</v>
      </c>
      <c r="E53" s="242"/>
      <c r="F53" s="14">
        <v>8</v>
      </c>
      <c r="G53" s="202"/>
    </row>
    <row r="54" spans="1:7">
      <c r="A54" s="85">
        <f t="shared" si="0"/>
        <v>40</v>
      </c>
      <c r="B54" s="200" t="s">
        <v>63</v>
      </c>
      <c r="C54" s="48"/>
      <c r="D54" s="14">
        <v>9</v>
      </c>
      <c r="E54" s="242"/>
      <c r="F54" s="14">
        <v>11</v>
      </c>
      <c r="G54" s="202"/>
    </row>
    <row r="55" spans="1:7">
      <c r="A55" s="85">
        <f t="shared" si="0"/>
        <v>41</v>
      </c>
      <c r="B55" s="194" t="s">
        <v>29</v>
      </c>
      <c r="C55" s="48"/>
      <c r="D55" s="14">
        <v>5</v>
      </c>
      <c r="E55" s="242"/>
      <c r="F55" s="14">
        <v>6</v>
      </c>
      <c r="G55" s="202"/>
    </row>
    <row r="56" spans="1:7">
      <c r="A56" s="85">
        <f t="shared" si="0"/>
        <v>42</v>
      </c>
      <c r="B56" s="194" t="s">
        <v>60</v>
      </c>
      <c r="C56" s="48"/>
      <c r="D56" s="14"/>
      <c r="E56" s="242"/>
      <c r="F56" s="98">
        <v>11</v>
      </c>
      <c r="G56" s="202"/>
    </row>
    <row r="57" spans="1:7">
      <c r="A57" s="85">
        <f t="shared" si="0"/>
        <v>43</v>
      </c>
      <c r="B57" s="194" t="s">
        <v>78</v>
      </c>
      <c r="C57" s="48"/>
      <c r="D57" s="14"/>
      <c r="E57" s="242"/>
      <c r="F57" s="98">
        <v>7</v>
      </c>
      <c r="G57" s="202"/>
    </row>
    <row r="58" spans="1:7">
      <c r="A58" s="85">
        <f t="shared" si="0"/>
        <v>44</v>
      </c>
      <c r="B58" s="194" t="s">
        <v>55</v>
      </c>
      <c r="C58" s="48"/>
      <c r="D58" s="14">
        <v>5</v>
      </c>
      <c r="E58" s="242"/>
      <c r="F58" s="14">
        <v>5</v>
      </c>
      <c r="G58" s="202"/>
    </row>
    <row r="59" spans="1:7">
      <c r="A59" s="85">
        <f t="shared" si="0"/>
        <v>45</v>
      </c>
      <c r="B59" s="194" t="s">
        <v>197</v>
      </c>
      <c r="C59" s="48"/>
      <c r="D59" s="14"/>
      <c r="E59" s="242"/>
      <c r="F59" s="98">
        <v>7</v>
      </c>
      <c r="G59" s="202"/>
    </row>
    <row r="60" spans="1:7">
      <c r="A60" s="85"/>
      <c r="C60" s="93"/>
      <c r="D60" s="202"/>
      <c r="E60" s="27"/>
      <c r="F60" s="241"/>
      <c r="G60" s="202"/>
    </row>
    <row r="61" spans="1:7">
      <c r="A61" s="85"/>
      <c r="B61" s="390" t="s">
        <v>363</v>
      </c>
      <c r="C61" s="390"/>
      <c r="D61" s="390"/>
      <c r="E61" s="390"/>
      <c r="F61" s="390"/>
      <c r="G61" s="202"/>
    </row>
    <row r="62" spans="1:7">
      <c r="B62" s="488" t="s">
        <v>899</v>
      </c>
      <c r="C62" s="488"/>
      <c r="D62" s="488"/>
      <c r="E62" s="488"/>
      <c r="F62" s="488"/>
    </row>
    <row r="63" spans="1:7">
      <c r="B63" s="390" t="s">
        <v>900</v>
      </c>
      <c r="C63" s="488"/>
      <c r="D63" s="488"/>
      <c r="E63" s="488"/>
      <c r="F63" s="488"/>
    </row>
    <row r="64" spans="1:7" ht="15.75" thickBot="1">
      <c r="E64" s="159"/>
    </row>
    <row r="65" spans="1:7" s="85" customFormat="1" ht="15.75" thickBot="1">
      <c r="A65" s="1"/>
      <c r="B65" s="1"/>
      <c r="C65" s="1"/>
      <c r="D65" s="1"/>
      <c r="F65" s="226" t="s">
        <v>429</v>
      </c>
      <c r="G65" s="1"/>
    </row>
  </sheetData>
  <sheetProtection password="CF0E" sheet="1" objects="1" scenarios="1"/>
  <mergeCells count="7">
    <mergeCell ref="B61:F61"/>
    <mergeCell ref="B62:F62"/>
    <mergeCell ref="B63:F63"/>
    <mergeCell ref="B3:F6"/>
    <mergeCell ref="B9:F9"/>
    <mergeCell ref="B10:F10"/>
    <mergeCell ref="B12:B14"/>
  </mergeCells>
  <hyperlinks>
    <hyperlink ref="F65" location="Listado!A1" display="REGRESAR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B2:K50"/>
  <sheetViews>
    <sheetView workbookViewId="0">
      <selection activeCell="J50" sqref="J50"/>
    </sheetView>
  </sheetViews>
  <sheetFormatPr baseColWidth="10" defaultRowHeight="15"/>
  <cols>
    <col min="1" max="1" width="11.42578125" style="1"/>
    <col min="2" max="2" width="33.42578125" style="1" customWidth="1"/>
    <col min="3" max="3" width="4" style="1" customWidth="1"/>
    <col min="4" max="4" width="11.42578125" style="1"/>
    <col min="5" max="5" width="13.42578125" style="1" customWidth="1"/>
    <col min="6" max="6" width="4.85546875" style="1" customWidth="1"/>
    <col min="7" max="7" width="13.7109375" style="1" customWidth="1"/>
    <col min="8" max="8" width="12.7109375" style="1" customWidth="1"/>
    <col min="9" max="9" width="4.140625" style="1" customWidth="1"/>
    <col min="10" max="10" width="15.7109375" style="85" customWidth="1"/>
    <col min="11" max="16384" width="11.42578125" style="1"/>
  </cols>
  <sheetData>
    <row r="2" spans="2:11" ht="15" customHeight="1">
      <c r="B2" s="376" t="s">
        <v>928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2:11"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2:11"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2:11"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8" spans="2:11" ht="15.75" thickBot="1"/>
    <row r="9" spans="2:11">
      <c r="B9" s="491" t="s">
        <v>956</v>
      </c>
      <c r="C9" s="492"/>
      <c r="D9" s="492"/>
      <c r="E9" s="492"/>
      <c r="F9" s="492"/>
      <c r="G9" s="492"/>
      <c r="H9" s="492"/>
      <c r="I9" s="492"/>
      <c r="J9" s="492"/>
    </row>
    <row r="10" spans="2:11" ht="15.75" thickBot="1">
      <c r="B10" s="380" t="s">
        <v>924</v>
      </c>
      <c r="C10" s="458"/>
      <c r="D10" s="458"/>
      <c r="E10" s="458"/>
      <c r="F10" s="458"/>
      <c r="G10" s="458"/>
      <c r="H10" s="458"/>
      <c r="I10" s="458"/>
      <c r="J10" s="458"/>
    </row>
    <row r="11" spans="2:11">
      <c r="B11" s="223"/>
      <c r="C11" s="223"/>
      <c r="D11" s="223"/>
      <c r="E11" s="223"/>
      <c r="F11" s="223"/>
      <c r="G11" s="223"/>
      <c r="H11" s="223"/>
      <c r="I11" s="223"/>
      <c r="J11" s="163"/>
    </row>
    <row r="12" spans="2:11">
      <c r="B12" s="223"/>
      <c r="C12" s="223"/>
      <c r="D12" s="223"/>
      <c r="E12" s="223"/>
      <c r="F12" s="223"/>
      <c r="G12" s="223"/>
      <c r="H12" s="223"/>
      <c r="I12" s="223"/>
      <c r="J12" s="163"/>
    </row>
    <row r="13" spans="2:11">
      <c r="B13" s="490" t="s">
        <v>925</v>
      </c>
      <c r="C13" s="490"/>
      <c r="D13" s="490"/>
      <c r="E13" s="490"/>
      <c r="F13" s="490"/>
      <c r="G13" s="490"/>
      <c r="H13" s="490"/>
      <c r="I13" s="490"/>
      <c r="J13" s="490"/>
    </row>
    <row r="15" spans="2:11">
      <c r="D15" s="392" t="s">
        <v>324</v>
      </c>
      <c r="E15" s="392"/>
      <c r="F15" s="163"/>
      <c r="G15" s="392" t="s">
        <v>325</v>
      </c>
      <c r="H15" s="392"/>
      <c r="I15" s="163"/>
    </row>
    <row r="17" spans="2:10">
      <c r="D17" s="10" t="s">
        <v>901</v>
      </c>
      <c r="E17" s="163"/>
      <c r="F17" s="163"/>
      <c r="G17" s="10" t="s">
        <v>901</v>
      </c>
      <c r="H17" s="163"/>
      <c r="I17" s="163"/>
      <c r="J17" s="163" t="s">
        <v>734</v>
      </c>
    </row>
    <row r="18" spans="2:10">
      <c r="C18" s="93"/>
      <c r="D18" s="10"/>
      <c r="E18" s="163"/>
      <c r="F18" s="163"/>
      <c r="G18" s="10"/>
      <c r="H18" s="163"/>
      <c r="I18" s="156"/>
      <c r="J18" s="163"/>
    </row>
    <row r="19" spans="2:10">
      <c r="B19" s="189" t="s">
        <v>902</v>
      </c>
      <c r="C19" s="68"/>
      <c r="D19" s="38">
        <v>78235</v>
      </c>
      <c r="E19" s="349">
        <f>D19/$D$21</f>
        <v>0.85479377219338981</v>
      </c>
      <c r="F19" s="177"/>
      <c r="G19" s="167">
        <v>44028</v>
      </c>
      <c r="H19" s="349">
        <f>G19/$G$21</f>
        <v>0.8921761332549798</v>
      </c>
      <c r="I19" s="177"/>
      <c r="J19" s="261">
        <f>((G19-D19)/D19)*100</f>
        <v>-43.723397456381413</v>
      </c>
    </row>
    <row r="20" spans="2:10">
      <c r="B20" s="189" t="s">
        <v>903</v>
      </c>
      <c r="C20" s="68"/>
      <c r="D20" s="200">
        <v>13290</v>
      </c>
      <c r="E20" s="349">
        <f t="shared" ref="E20:E21" si="0">D20/$D$21</f>
        <v>0.14520622780661022</v>
      </c>
      <c r="F20" s="177"/>
      <c r="G20" s="167">
        <v>5321</v>
      </c>
      <c r="H20" s="349">
        <f t="shared" ref="H20:H21" si="1">G20/$G$21</f>
        <v>0.10782386674502016</v>
      </c>
      <c r="I20" s="177"/>
      <c r="J20" s="261">
        <f t="shared" ref="J20:J21" si="2">((G20-D20)/D20)*100</f>
        <v>-59.962377727614744</v>
      </c>
    </row>
    <row r="21" spans="2:10">
      <c r="B21" s="55" t="s">
        <v>904</v>
      </c>
      <c r="C21" s="178"/>
      <c r="D21" s="189">
        <f>SUM(D19:D20)</f>
        <v>91525</v>
      </c>
      <c r="E21" s="350">
        <f t="shared" si="0"/>
        <v>1</v>
      </c>
      <c r="F21" s="185"/>
      <c r="G21" s="189">
        <f>SUM(G19:G20)</f>
        <v>49349</v>
      </c>
      <c r="H21" s="350">
        <f t="shared" si="1"/>
        <v>1</v>
      </c>
      <c r="I21" s="185"/>
      <c r="J21" s="351">
        <f t="shared" si="2"/>
        <v>-46.081398524993169</v>
      </c>
    </row>
    <row r="22" spans="2:10">
      <c r="C22" s="93"/>
      <c r="F22" s="93"/>
      <c r="I22" s="93"/>
    </row>
    <row r="23" spans="2:10">
      <c r="F23" s="93"/>
      <c r="I23" s="93"/>
    </row>
    <row r="24" spans="2:10" ht="15" customHeight="1">
      <c r="B24" s="493" t="s">
        <v>926</v>
      </c>
      <c r="C24" s="493"/>
      <c r="D24" s="493"/>
      <c r="E24" s="493"/>
      <c r="F24" s="493"/>
      <c r="G24" s="493"/>
      <c r="H24" s="493"/>
      <c r="I24" s="493"/>
      <c r="J24" s="493"/>
    </row>
    <row r="26" spans="2:10">
      <c r="B26" s="163"/>
      <c r="C26" s="163"/>
      <c r="D26" s="392" t="s">
        <v>324</v>
      </c>
      <c r="E26" s="392"/>
      <c r="F26" s="163"/>
      <c r="G26" s="392" t="s">
        <v>325</v>
      </c>
      <c r="H26" s="392"/>
      <c r="J26" s="163" t="s">
        <v>734</v>
      </c>
    </row>
    <row r="27" spans="2:10">
      <c r="B27" s="163"/>
      <c r="C27" s="163"/>
      <c r="D27" s="163"/>
      <c r="E27" s="163"/>
      <c r="F27" s="163"/>
      <c r="G27" s="163"/>
      <c r="H27" s="163"/>
      <c r="J27" s="163"/>
    </row>
    <row r="28" spans="2:10">
      <c r="B28" s="180"/>
      <c r="C28" s="68"/>
      <c r="D28" s="10" t="s">
        <v>901</v>
      </c>
      <c r="E28" s="163"/>
      <c r="F28" s="156"/>
      <c r="G28" s="10" t="s">
        <v>901</v>
      </c>
      <c r="H28" s="163"/>
      <c r="I28" s="156"/>
    </row>
    <row r="29" spans="2:10">
      <c r="B29" s="180"/>
      <c r="C29" s="68"/>
      <c r="D29" s="10"/>
      <c r="E29" s="163"/>
      <c r="F29" s="156"/>
      <c r="G29" s="10"/>
      <c r="H29" s="163"/>
      <c r="I29" s="156"/>
    </row>
    <row r="30" spans="2:10">
      <c r="B30" s="189" t="s">
        <v>905</v>
      </c>
      <c r="C30" s="68"/>
      <c r="D30" s="167">
        <v>9816</v>
      </c>
      <c r="E30" s="349">
        <f>D30/$D$33</f>
        <v>0.10724938541382135</v>
      </c>
      <c r="F30" s="177"/>
      <c r="G30" s="167">
        <v>7197</v>
      </c>
      <c r="H30" s="349">
        <f>G30/$G$33</f>
        <v>0.14583882145534863</v>
      </c>
      <c r="I30" s="177"/>
      <c r="J30" s="261">
        <f>((G30-D30)/D30)*100</f>
        <v>-26.680929095354522</v>
      </c>
    </row>
    <row r="31" spans="2:10">
      <c r="B31" s="189" t="s">
        <v>906</v>
      </c>
      <c r="C31" s="68"/>
      <c r="D31" s="167">
        <v>26742</v>
      </c>
      <c r="E31" s="349">
        <f t="shared" ref="E31:E33" si="3">D31/$D$33</f>
        <v>0.2921824638077028</v>
      </c>
      <c r="F31" s="177"/>
      <c r="G31" s="167">
        <v>9393</v>
      </c>
      <c r="H31" s="349">
        <f t="shared" ref="H31:H33" si="4">G31/$G$33</f>
        <v>0.19033820340837707</v>
      </c>
      <c r="I31" s="177"/>
      <c r="J31" s="261">
        <f t="shared" ref="J31:J33" si="5">((G31-D31)/D31)*100</f>
        <v>-64.875476778101856</v>
      </c>
    </row>
    <row r="32" spans="2:10">
      <c r="B32" s="189" t="s">
        <v>907</v>
      </c>
      <c r="C32" s="68"/>
      <c r="D32" s="167">
        <v>54967</v>
      </c>
      <c r="E32" s="349">
        <f t="shared" si="3"/>
        <v>0.60056815077847581</v>
      </c>
      <c r="F32" s="177"/>
      <c r="G32" s="167">
        <v>32759</v>
      </c>
      <c r="H32" s="349">
        <f t="shared" si="4"/>
        <v>0.66382297513627431</v>
      </c>
      <c r="I32" s="177"/>
      <c r="J32" s="261">
        <f t="shared" si="5"/>
        <v>-40.402423272145107</v>
      </c>
    </row>
    <row r="33" spans="2:10">
      <c r="B33" s="55" t="s">
        <v>904</v>
      </c>
      <c r="C33" s="178"/>
      <c r="D33" s="189">
        <f>SUM(D30:D32)</f>
        <v>91525</v>
      </c>
      <c r="E33" s="350">
        <f t="shared" si="3"/>
        <v>1</v>
      </c>
      <c r="F33" s="185"/>
      <c r="G33" s="189">
        <f>SUM(G30:G32)</f>
        <v>49349</v>
      </c>
      <c r="H33" s="350">
        <f t="shared" si="4"/>
        <v>1</v>
      </c>
      <c r="I33" s="185"/>
      <c r="J33" s="351">
        <f t="shared" si="5"/>
        <v>-46.081398524993169</v>
      </c>
    </row>
    <row r="34" spans="2:10">
      <c r="C34" s="93"/>
      <c r="F34" s="93"/>
      <c r="I34" s="93"/>
    </row>
    <row r="35" spans="2:10">
      <c r="C35" s="93"/>
      <c r="F35" s="93"/>
      <c r="I35" s="93"/>
    </row>
    <row r="36" spans="2:10">
      <c r="B36" s="490" t="s">
        <v>927</v>
      </c>
      <c r="C36" s="490"/>
      <c r="D36" s="490"/>
      <c r="E36" s="490"/>
      <c r="F36" s="490"/>
      <c r="G36" s="490"/>
      <c r="H36" s="490"/>
      <c r="I36" s="490"/>
      <c r="J36" s="490"/>
    </row>
    <row r="37" spans="2:10">
      <c r="B37" s="176"/>
      <c r="C37" s="176"/>
      <c r="D37" s="176"/>
      <c r="E37" s="176"/>
      <c r="F37" s="176"/>
      <c r="G37" s="176"/>
      <c r="H37" s="176"/>
      <c r="I37" s="176"/>
    </row>
    <row r="38" spans="2:10">
      <c r="B38" s="176"/>
      <c r="C38" s="176"/>
      <c r="D38" s="392" t="s">
        <v>324</v>
      </c>
      <c r="E38" s="392"/>
      <c r="F38" s="163"/>
      <c r="G38" s="392" t="s">
        <v>325</v>
      </c>
      <c r="H38" s="392"/>
      <c r="I38" s="176"/>
      <c r="J38" s="163" t="s">
        <v>734</v>
      </c>
    </row>
    <row r="39" spans="2:10">
      <c r="B39" s="176"/>
      <c r="C39" s="176"/>
      <c r="D39" s="163"/>
      <c r="E39" s="163"/>
      <c r="F39" s="163"/>
      <c r="G39" s="163"/>
      <c r="H39" s="176"/>
      <c r="I39" s="224"/>
      <c r="J39" s="163"/>
    </row>
    <row r="40" spans="2:10">
      <c r="D40" s="10" t="s">
        <v>901</v>
      </c>
      <c r="E40" s="163"/>
      <c r="F40" s="156"/>
      <c r="G40" s="10" t="s">
        <v>901</v>
      </c>
      <c r="I40" s="93"/>
    </row>
    <row r="41" spans="2:10">
      <c r="B41" s="189" t="s">
        <v>905</v>
      </c>
      <c r="C41" s="93"/>
      <c r="D41" s="167">
        <v>49098</v>
      </c>
      <c r="E41" s="349">
        <f>D41/$D$46</f>
        <v>0.53643773354019619</v>
      </c>
      <c r="F41" s="177"/>
      <c r="G41" s="167">
        <v>6370</v>
      </c>
      <c r="H41" s="349">
        <f>G41/$G$46</f>
        <v>0.12907801418439716</v>
      </c>
      <c r="I41" s="177"/>
      <c r="J41" s="261">
        <f>((G41-D41)/D41)*100</f>
        <v>-87.025948103792416</v>
      </c>
    </row>
    <row r="42" spans="2:10">
      <c r="B42" s="189" t="s">
        <v>908</v>
      </c>
      <c r="C42" s="93"/>
      <c r="D42" s="167">
        <v>11535</v>
      </c>
      <c r="E42" s="349">
        <f t="shared" ref="E42:E46" si="6">D42/$D$46</f>
        <v>0.12602976203483163</v>
      </c>
      <c r="F42" s="177"/>
      <c r="G42" s="167">
        <v>26548</v>
      </c>
      <c r="H42" s="349">
        <f t="shared" ref="H42:H46" si="7">G42/$G$46</f>
        <v>0.53795339412360688</v>
      </c>
      <c r="I42" s="177"/>
      <c r="J42" s="261">
        <f t="shared" ref="J42:J46" si="8">((G42-D42)/D42)*100</f>
        <v>130.15171218032074</v>
      </c>
    </row>
    <row r="43" spans="2:10">
      <c r="B43" s="189" t="s">
        <v>909</v>
      </c>
      <c r="C43" s="93"/>
      <c r="D43" s="167">
        <v>2144</v>
      </c>
      <c r="E43" s="349">
        <f t="shared" si="6"/>
        <v>2.3425037694207111E-2</v>
      </c>
      <c r="F43" s="177"/>
      <c r="G43" s="167">
        <v>1072</v>
      </c>
      <c r="H43" s="349">
        <f t="shared" si="7"/>
        <v>2.1722391084093212E-2</v>
      </c>
      <c r="I43" s="177"/>
      <c r="J43" s="261">
        <f t="shared" si="8"/>
        <v>-50</v>
      </c>
    </row>
    <row r="44" spans="2:10">
      <c r="B44" s="189" t="s">
        <v>910</v>
      </c>
      <c r="C44" s="93"/>
      <c r="D44" s="167">
        <v>30</v>
      </c>
      <c r="E44" s="349">
        <f t="shared" si="6"/>
        <v>3.2777571400476366E-4</v>
      </c>
      <c r="F44" s="177"/>
      <c r="G44" s="167">
        <v>820</v>
      </c>
      <c r="H44" s="349">
        <f t="shared" si="7"/>
        <v>1.6616008105369808E-2</v>
      </c>
      <c r="I44" s="177"/>
      <c r="J44" s="261">
        <f t="shared" si="8"/>
        <v>2633.333333333333</v>
      </c>
    </row>
    <row r="45" spans="2:10">
      <c r="B45" s="189" t="s">
        <v>911</v>
      </c>
      <c r="C45" s="93"/>
      <c r="D45" s="167">
        <v>28719</v>
      </c>
      <c r="E45" s="349">
        <f t="shared" si="6"/>
        <v>0.31377969101676029</v>
      </c>
      <c r="F45" s="177"/>
      <c r="G45" s="167">
        <v>14540</v>
      </c>
      <c r="H45" s="349">
        <f t="shared" si="7"/>
        <v>0.29463019250253292</v>
      </c>
      <c r="I45" s="177"/>
      <c r="J45" s="261">
        <f t="shared" si="8"/>
        <v>-49.371496222013299</v>
      </c>
    </row>
    <row r="46" spans="2:10">
      <c r="B46" s="55" t="s">
        <v>904</v>
      </c>
      <c r="C46" s="93"/>
      <c r="D46" s="189">
        <f>SUM(D41:D45)</f>
        <v>91526</v>
      </c>
      <c r="E46" s="350">
        <f t="shared" si="6"/>
        <v>1</v>
      </c>
      <c r="F46" s="185"/>
      <c r="G46" s="189">
        <f>SUM(G41:G45)</f>
        <v>49350</v>
      </c>
      <c r="H46" s="350">
        <f t="shared" si="7"/>
        <v>1</v>
      </c>
      <c r="I46" s="185"/>
      <c r="J46" s="351">
        <f t="shared" si="8"/>
        <v>-46.080895046216376</v>
      </c>
    </row>
    <row r="47" spans="2:10">
      <c r="C47" s="93"/>
      <c r="F47" s="93"/>
      <c r="I47" s="93"/>
    </row>
    <row r="48" spans="2:10">
      <c r="C48" s="93"/>
      <c r="F48" s="93"/>
      <c r="I48" s="93"/>
    </row>
    <row r="49" spans="9:10" ht="15.75" thickBot="1">
      <c r="I49" s="93"/>
    </row>
    <row r="50" spans="9:10" ht="15.75" thickBot="1">
      <c r="J50" s="226" t="s">
        <v>429</v>
      </c>
    </row>
  </sheetData>
  <sheetProtection password="CF0E" sheet="1" objects="1" scenarios="1"/>
  <mergeCells count="12">
    <mergeCell ref="D26:E26"/>
    <mergeCell ref="G26:H26"/>
    <mergeCell ref="D38:E38"/>
    <mergeCell ref="G38:H38"/>
    <mergeCell ref="B2:K5"/>
    <mergeCell ref="B13:J13"/>
    <mergeCell ref="B36:J36"/>
    <mergeCell ref="B10:J10"/>
    <mergeCell ref="B9:J9"/>
    <mergeCell ref="D15:E15"/>
    <mergeCell ref="G15:H15"/>
    <mergeCell ref="B24:J24"/>
  </mergeCells>
  <hyperlinks>
    <hyperlink ref="J50" location="Listado!A1" display="REGRESAR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B2:K55"/>
  <sheetViews>
    <sheetView workbookViewId="0">
      <selection activeCell="E38" sqref="E38"/>
    </sheetView>
  </sheetViews>
  <sheetFormatPr baseColWidth="10" defaultRowHeight="15"/>
  <cols>
    <col min="1" max="1" width="4.7109375" style="1" customWidth="1"/>
    <col min="2" max="2" width="35.42578125" style="1" customWidth="1"/>
    <col min="3" max="3" width="3.28515625" style="1" customWidth="1"/>
    <col min="4" max="4" width="13.7109375" style="1" customWidth="1"/>
    <col min="5" max="5" width="13.42578125" style="1" customWidth="1"/>
    <col min="6" max="6" width="4.140625" style="1" customWidth="1"/>
    <col min="7" max="7" width="13.7109375" style="1" customWidth="1"/>
    <col min="8" max="8" width="12.7109375" style="1" customWidth="1"/>
    <col min="9" max="9" width="5.140625" style="1" customWidth="1"/>
    <col min="10" max="10" width="15" style="1" customWidth="1"/>
    <col min="11" max="16384" width="11.42578125" style="1"/>
  </cols>
  <sheetData>
    <row r="2" spans="2:11">
      <c r="B2" s="376" t="s">
        <v>932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2:11"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2:11"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2:11"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2:11" ht="15.75" thickBot="1"/>
    <row r="7" spans="2:11">
      <c r="B7" s="491" t="s">
        <v>957</v>
      </c>
      <c r="C7" s="492"/>
      <c r="D7" s="492"/>
      <c r="E7" s="492"/>
      <c r="F7" s="492"/>
      <c r="G7" s="492"/>
      <c r="H7" s="492"/>
      <c r="I7" s="492"/>
      <c r="J7" s="492"/>
    </row>
    <row r="8" spans="2:11" ht="15.75" thickBot="1">
      <c r="B8" s="380" t="s">
        <v>958</v>
      </c>
      <c r="C8" s="458"/>
      <c r="D8" s="458"/>
      <c r="E8" s="458"/>
      <c r="F8" s="458"/>
      <c r="G8" s="458"/>
      <c r="H8" s="458"/>
      <c r="I8" s="458"/>
      <c r="J8" s="458"/>
    </row>
    <row r="9" spans="2:11">
      <c r="B9" s="371"/>
      <c r="C9" s="371"/>
      <c r="D9" s="371"/>
      <c r="E9" s="371"/>
      <c r="F9" s="371"/>
      <c r="G9" s="371"/>
      <c r="H9" s="371"/>
      <c r="I9" s="371"/>
      <c r="J9" s="371"/>
    </row>
    <row r="10" spans="2:11">
      <c r="B10" s="371"/>
      <c r="C10" s="371"/>
      <c r="D10" s="371"/>
      <c r="E10" s="371"/>
      <c r="F10" s="371"/>
      <c r="G10" s="371"/>
      <c r="H10" s="371"/>
      <c r="I10" s="371"/>
      <c r="J10" s="371"/>
    </row>
    <row r="11" spans="2:11">
      <c r="B11" s="494" t="s">
        <v>929</v>
      </c>
      <c r="C11" s="494"/>
      <c r="D11" s="494"/>
      <c r="E11" s="494"/>
      <c r="F11" s="494"/>
      <c r="G11" s="494"/>
      <c r="H11" s="494"/>
      <c r="I11" s="494"/>
      <c r="J11" s="494"/>
    </row>
    <row r="12" spans="2:11" ht="15.75" thickBot="1"/>
    <row r="13" spans="2:11" ht="15.75" thickBot="1">
      <c r="D13" s="383" t="s">
        <v>324</v>
      </c>
      <c r="E13" s="383"/>
      <c r="F13" s="163"/>
      <c r="G13" s="383" t="s">
        <v>325</v>
      </c>
      <c r="H13" s="383"/>
      <c r="I13" s="163"/>
    </row>
    <row r="14" spans="2:11">
      <c r="D14" s="10"/>
      <c r="E14" s="163"/>
      <c r="F14" s="163"/>
      <c r="G14" s="10"/>
      <c r="H14" s="163"/>
      <c r="I14" s="163"/>
    </row>
    <row r="15" spans="2:11">
      <c r="D15" s="163" t="s">
        <v>915</v>
      </c>
      <c r="E15" s="348"/>
      <c r="F15" s="163"/>
      <c r="G15" s="163" t="s">
        <v>915</v>
      </c>
      <c r="H15" s="163"/>
      <c r="I15" s="163"/>
      <c r="J15" s="163" t="s">
        <v>734</v>
      </c>
    </row>
    <row r="16" spans="2:11">
      <c r="D16" s="163"/>
      <c r="E16" s="163"/>
      <c r="F16" s="156"/>
      <c r="G16" s="163"/>
      <c r="H16" s="163"/>
      <c r="I16" s="156"/>
      <c r="J16" s="163"/>
      <c r="K16" s="85"/>
    </row>
    <row r="17" spans="2:11">
      <c r="B17" s="189" t="s">
        <v>912</v>
      </c>
      <c r="C17" s="68"/>
      <c r="D17" s="203">
        <v>43413</v>
      </c>
      <c r="E17" s="250">
        <f>D17/$D$20</f>
        <v>0.65488527854459877</v>
      </c>
      <c r="F17" s="162"/>
      <c r="G17" s="14">
        <v>78941</v>
      </c>
      <c r="H17" s="250">
        <f>G17/$G$20</f>
        <v>0.68990500161680779</v>
      </c>
      <c r="I17" s="162"/>
      <c r="J17" s="261">
        <f>((G17-D17)/D17)*100</f>
        <v>81.837237693778363</v>
      </c>
      <c r="K17" s="174"/>
    </row>
    <row r="18" spans="2:11">
      <c r="B18" s="189" t="s">
        <v>913</v>
      </c>
      <c r="C18" s="68"/>
      <c r="D18" s="203">
        <v>22860</v>
      </c>
      <c r="E18" s="250">
        <f t="shared" ref="E18:E20" si="0">D18/$D$20</f>
        <v>0.34484319138344571</v>
      </c>
      <c r="F18" s="162"/>
      <c r="G18" s="14">
        <v>35472</v>
      </c>
      <c r="H18" s="250">
        <f t="shared" ref="H18:H20" si="1">G18/$G$20</f>
        <v>0.31000760336645605</v>
      </c>
      <c r="I18" s="162"/>
      <c r="J18" s="261">
        <f t="shared" ref="J18:J20" si="2">((G18-D18)/D18)*100</f>
        <v>55.170603674540686</v>
      </c>
      <c r="K18" s="85"/>
    </row>
    <row r="19" spans="2:11">
      <c r="B19" s="189" t="s">
        <v>914</v>
      </c>
      <c r="C19" s="68"/>
      <c r="D19" s="203">
        <v>18</v>
      </c>
      <c r="E19" s="250">
        <f t="shared" si="0"/>
        <v>2.7153007195546906E-4</v>
      </c>
      <c r="F19" s="162"/>
      <c r="G19" s="14">
        <v>10</v>
      </c>
      <c r="H19" s="250">
        <f t="shared" si="1"/>
        <v>8.7395016736145699E-5</v>
      </c>
      <c r="I19" s="162"/>
      <c r="J19" s="261">
        <f t="shared" si="2"/>
        <v>-44.444444444444443</v>
      </c>
      <c r="K19" s="85"/>
    </row>
    <row r="20" spans="2:11">
      <c r="B20" s="55" t="s">
        <v>904</v>
      </c>
      <c r="C20" s="178"/>
      <c r="D20" s="21">
        <f>SUM(D17:D19)</f>
        <v>66291</v>
      </c>
      <c r="E20" s="352">
        <f t="shared" si="0"/>
        <v>1</v>
      </c>
      <c r="F20" s="192"/>
      <c r="G20" s="21">
        <f>SUM(G17:G19)</f>
        <v>114423</v>
      </c>
      <c r="H20" s="352">
        <f t="shared" si="1"/>
        <v>1</v>
      </c>
      <c r="I20" s="192"/>
      <c r="J20" s="351">
        <f t="shared" si="2"/>
        <v>72.607141240892432</v>
      </c>
      <c r="K20" s="85"/>
    </row>
    <row r="21" spans="2:11">
      <c r="C21" s="93"/>
      <c r="F21" s="93"/>
      <c r="I21" s="93"/>
    </row>
    <row r="22" spans="2:11" ht="15" customHeight="1">
      <c r="B22" s="495" t="s">
        <v>930</v>
      </c>
      <c r="C22" s="495"/>
      <c r="D22" s="495"/>
      <c r="E22" s="495"/>
      <c r="F22" s="495"/>
      <c r="G22" s="495"/>
      <c r="H22" s="495"/>
      <c r="I22" s="495"/>
      <c r="J22" s="495"/>
    </row>
    <row r="23" spans="2:11" ht="15.75" thickBot="1"/>
    <row r="24" spans="2:11" ht="15.75" thickBot="1">
      <c r="B24" s="163"/>
      <c r="C24" s="163"/>
      <c r="D24" s="383" t="s">
        <v>324</v>
      </c>
      <c r="E24" s="383"/>
      <c r="F24" s="163"/>
      <c r="G24" s="383" t="s">
        <v>325</v>
      </c>
      <c r="H24" s="383"/>
      <c r="I24" s="163"/>
    </row>
    <row r="25" spans="2:11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1">
      <c r="B26" s="180"/>
      <c r="C26" s="180"/>
      <c r="D26" s="10" t="s">
        <v>915</v>
      </c>
      <c r="E26" s="163"/>
      <c r="F26" s="163"/>
      <c r="G26" s="10" t="s">
        <v>915</v>
      </c>
      <c r="H26" s="163"/>
      <c r="I26" s="156"/>
      <c r="J26" s="163" t="s">
        <v>734</v>
      </c>
    </row>
    <row r="27" spans="2:11">
      <c r="B27" s="180"/>
      <c r="C27" s="68"/>
      <c r="D27" s="10"/>
      <c r="E27" s="163"/>
      <c r="F27" s="156"/>
      <c r="G27" s="10"/>
      <c r="H27" s="163"/>
      <c r="I27" s="156"/>
    </row>
    <row r="28" spans="2:11">
      <c r="B28" s="357" t="s">
        <v>916</v>
      </c>
      <c r="C28" s="293"/>
      <c r="D28" s="360">
        <v>0</v>
      </c>
      <c r="E28" s="355">
        <f>D28/$D$38</f>
        <v>0</v>
      </c>
      <c r="F28" s="353"/>
      <c r="G28" s="356">
        <v>13.915853854820538</v>
      </c>
      <c r="H28" s="355">
        <f>G28/$G$38</f>
        <v>1.2876227265411235E-4</v>
      </c>
      <c r="I28" s="353"/>
      <c r="J28" s="261">
        <v>0</v>
      </c>
    </row>
    <row r="29" spans="2:11">
      <c r="B29" s="358" t="s">
        <v>917</v>
      </c>
      <c r="C29" s="354"/>
      <c r="D29" s="361">
        <v>414</v>
      </c>
      <c r="E29" s="355">
        <f t="shared" ref="E29:E38" si="3">D29/$D$38</f>
        <v>7.1798962903869166E-3</v>
      </c>
      <c r="F29" s="353"/>
      <c r="G29" s="356">
        <v>1722.0869145340414</v>
      </c>
      <c r="H29" s="355">
        <f t="shared" ref="H29:H38" si="4">G29/$G$38</f>
        <v>1.5934331240946401E-2</v>
      </c>
      <c r="I29" s="353"/>
      <c r="J29" s="261">
        <f>((G29-D29)/D29)*100</f>
        <v>315.96302283430953</v>
      </c>
    </row>
    <row r="30" spans="2:11">
      <c r="B30" s="358" t="s">
        <v>918</v>
      </c>
      <c r="C30" s="354"/>
      <c r="D30" s="362">
        <v>688</v>
      </c>
      <c r="E30" s="355">
        <f t="shared" si="3"/>
        <v>1.1931808327985988E-2</v>
      </c>
      <c r="F30" s="353"/>
      <c r="G30" s="356">
        <v>260.92225977788507</v>
      </c>
      <c r="H30" s="355">
        <f t="shared" si="4"/>
        <v>2.4142926122646064E-3</v>
      </c>
      <c r="I30" s="353"/>
      <c r="J30" s="261">
        <f t="shared" ref="J30:J38" si="5">((G30-D30)/D30)*100</f>
        <v>-62.075252939260892</v>
      </c>
    </row>
    <row r="31" spans="2:11">
      <c r="B31" s="358" t="s">
        <v>919</v>
      </c>
      <c r="C31" s="354"/>
      <c r="D31" s="362">
        <v>1539</v>
      </c>
      <c r="E31" s="355">
        <f t="shared" si="3"/>
        <v>2.6690484036003537E-2</v>
      </c>
      <c r="F31" s="353"/>
      <c r="G31" s="356">
        <v>3844.2546273941734</v>
      </c>
      <c r="H31" s="355">
        <f t="shared" si="4"/>
        <v>3.5570577820698536E-2</v>
      </c>
      <c r="I31" s="353"/>
      <c r="J31" s="261">
        <f t="shared" si="5"/>
        <v>149.78912458701581</v>
      </c>
    </row>
    <row r="32" spans="2:11">
      <c r="B32" s="358" t="s">
        <v>80</v>
      </c>
      <c r="C32" s="354"/>
      <c r="D32" s="362">
        <v>2438</v>
      </c>
      <c r="E32" s="355">
        <f t="shared" si="3"/>
        <v>4.2281611487834062E-2</v>
      </c>
      <c r="F32" s="353"/>
      <c r="G32" s="356">
        <v>5451.5357476259442</v>
      </c>
      <c r="H32" s="355">
        <f t="shared" si="4"/>
        <v>5.0442620312248498E-2</v>
      </c>
      <c r="I32" s="353"/>
      <c r="J32" s="261">
        <f t="shared" si="5"/>
        <v>123.60688054249155</v>
      </c>
    </row>
    <row r="33" spans="2:10">
      <c r="B33" s="358" t="s">
        <v>81</v>
      </c>
      <c r="C33" s="354"/>
      <c r="D33" s="362">
        <v>2838</v>
      </c>
      <c r="E33" s="355">
        <f t="shared" si="3"/>
        <v>4.9218709352942196E-2</v>
      </c>
      <c r="F33" s="353"/>
      <c r="G33" s="356">
        <v>5162.7817801384199</v>
      </c>
      <c r="H33" s="355">
        <f t="shared" si="4"/>
        <v>4.7770803154675683E-2</v>
      </c>
      <c r="I33" s="353"/>
      <c r="J33" s="261">
        <f t="shared" si="5"/>
        <v>81.916200850543348</v>
      </c>
    </row>
    <row r="34" spans="2:10">
      <c r="B34" s="358" t="s">
        <v>82</v>
      </c>
      <c r="C34" s="354"/>
      <c r="D34" s="362">
        <v>3062</v>
      </c>
      <c r="E34" s="355">
        <f t="shared" si="3"/>
        <v>5.310348415740275E-2</v>
      </c>
      <c r="F34" s="353"/>
      <c r="G34" s="356">
        <v>6126.4546595847414</v>
      </c>
      <c r="H34" s="355">
        <f t="shared" si="4"/>
        <v>5.6687590535972956E-2</v>
      </c>
      <c r="I34" s="353"/>
      <c r="J34" s="261">
        <f t="shared" si="5"/>
        <v>100.08016523790795</v>
      </c>
    </row>
    <row r="35" spans="2:10">
      <c r="B35" s="358" t="s">
        <v>372</v>
      </c>
      <c r="C35" s="354"/>
      <c r="D35" s="362">
        <v>5277</v>
      </c>
      <c r="E35" s="355">
        <f t="shared" si="3"/>
        <v>9.151766358543903E-2</v>
      </c>
      <c r="F35" s="353"/>
      <c r="G35" s="356">
        <v>8439.9653629486565</v>
      </c>
      <c r="H35" s="355">
        <f t="shared" si="4"/>
        <v>7.809431836471914E-2</v>
      </c>
      <c r="I35" s="353"/>
      <c r="J35" s="261">
        <f t="shared" si="5"/>
        <v>59.938703106853453</v>
      </c>
    </row>
    <row r="36" spans="2:10">
      <c r="B36" s="358" t="s">
        <v>83</v>
      </c>
      <c r="C36" s="354"/>
      <c r="D36" s="362">
        <v>14380</v>
      </c>
      <c r="E36" s="355">
        <f t="shared" si="3"/>
        <v>0.24938866825063735</v>
      </c>
      <c r="F36" s="353"/>
      <c r="G36" s="356">
        <v>22700.236600676002</v>
      </c>
      <c r="H36" s="355">
        <f t="shared" si="4"/>
        <v>0.21004345726702076</v>
      </c>
      <c r="I36" s="353"/>
      <c r="J36" s="261">
        <f t="shared" si="5"/>
        <v>57.859781645869276</v>
      </c>
    </row>
    <row r="37" spans="2:10">
      <c r="B37" s="358" t="s">
        <v>85</v>
      </c>
      <c r="C37" s="354"/>
      <c r="D37" s="362">
        <v>27025</v>
      </c>
      <c r="E37" s="355">
        <f t="shared" si="3"/>
        <v>0.46868767451136817</v>
      </c>
      <c r="F37" s="353"/>
      <c r="G37" s="356">
        <v>54351.846193465317</v>
      </c>
      <c r="H37" s="355">
        <f t="shared" si="4"/>
        <v>0.50291324641879931</v>
      </c>
      <c r="I37" s="353"/>
      <c r="J37" s="261">
        <f t="shared" si="5"/>
        <v>101.11691468442301</v>
      </c>
    </row>
    <row r="38" spans="2:10">
      <c r="B38" s="55" t="s">
        <v>904</v>
      </c>
      <c r="C38" s="158"/>
      <c r="D38" s="359">
        <f>SUM(D28:D37)</f>
        <v>57661</v>
      </c>
      <c r="E38" s="363">
        <f t="shared" si="3"/>
        <v>1</v>
      </c>
      <c r="F38" s="364"/>
      <c r="G38" s="359">
        <f>SUM(G28:G37)</f>
        <v>108074</v>
      </c>
      <c r="H38" s="363">
        <f t="shared" si="4"/>
        <v>1</v>
      </c>
      <c r="I38" s="364"/>
      <c r="J38" s="351">
        <f t="shared" si="5"/>
        <v>87.42997866842407</v>
      </c>
    </row>
    <row r="39" spans="2:10">
      <c r="C39" s="93"/>
      <c r="F39" s="93"/>
      <c r="I39" s="93"/>
      <c r="J39" s="85"/>
    </row>
    <row r="40" spans="2:10">
      <c r="B40" s="494" t="s">
        <v>931</v>
      </c>
      <c r="C40" s="494"/>
      <c r="D40" s="494"/>
      <c r="E40" s="494"/>
      <c r="F40" s="494"/>
      <c r="G40" s="494"/>
      <c r="H40" s="494"/>
      <c r="I40" s="494"/>
      <c r="J40" s="494"/>
    </row>
    <row r="41" spans="2:10" ht="15.75" thickBot="1">
      <c r="B41" s="176"/>
      <c r="C41" s="176"/>
      <c r="D41" s="176"/>
      <c r="E41" s="176"/>
      <c r="F41" s="176"/>
      <c r="G41" s="176"/>
      <c r="H41" s="176"/>
      <c r="I41" s="176"/>
    </row>
    <row r="42" spans="2:10" ht="15.75" thickBot="1">
      <c r="B42" s="176"/>
      <c r="C42" s="176"/>
      <c r="D42" s="383" t="s">
        <v>324</v>
      </c>
      <c r="E42" s="383"/>
      <c r="F42" s="163"/>
      <c r="G42" s="383" t="s">
        <v>325</v>
      </c>
      <c r="H42" s="383"/>
      <c r="I42" s="176"/>
    </row>
    <row r="43" spans="2:10">
      <c r="B43" s="176"/>
      <c r="C43" s="176"/>
      <c r="D43" s="156"/>
      <c r="E43" s="156"/>
      <c r="F43" s="163"/>
      <c r="G43" s="156"/>
      <c r="H43" s="156"/>
      <c r="I43" s="176"/>
      <c r="J43" s="163"/>
    </row>
    <row r="44" spans="2:10">
      <c r="D44" s="10" t="s">
        <v>915</v>
      </c>
      <c r="E44" s="163"/>
      <c r="F44" s="163"/>
      <c r="G44" s="10" t="s">
        <v>915</v>
      </c>
      <c r="J44" s="163" t="s">
        <v>734</v>
      </c>
    </row>
    <row r="45" spans="2:10">
      <c r="D45" s="10"/>
      <c r="E45" s="163"/>
      <c r="F45" s="156"/>
      <c r="G45" s="10"/>
      <c r="I45" s="93"/>
      <c r="J45" s="163"/>
    </row>
    <row r="46" spans="2:10">
      <c r="B46" s="189" t="s">
        <v>920</v>
      </c>
      <c r="C46" s="93"/>
      <c r="D46" s="167">
        <v>208</v>
      </c>
      <c r="E46" s="349">
        <f>D46/$D$51</f>
        <v>4.7816091954022991E-2</v>
      </c>
      <c r="F46" s="177"/>
      <c r="G46" s="167">
        <v>233</v>
      </c>
      <c r="H46" s="349">
        <f>G46/$G$51</f>
        <v>6.9510739856801909E-2</v>
      </c>
      <c r="I46" s="177"/>
      <c r="J46" s="261">
        <f>((G46-D46)/D46)*100</f>
        <v>12.01923076923077</v>
      </c>
    </row>
    <row r="47" spans="2:10">
      <c r="B47" s="189" t="s">
        <v>921</v>
      </c>
      <c r="C47" s="93"/>
      <c r="D47" s="167">
        <v>2263</v>
      </c>
      <c r="E47" s="349">
        <f t="shared" ref="E47:E51" si="6">D47/$D$51</f>
        <v>0.52022988505747125</v>
      </c>
      <c r="F47" s="177"/>
      <c r="G47" s="167">
        <v>2433</v>
      </c>
      <c r="H47" s="349">
        <f t="shared" ref="H47:H51" si="7">G47/$G$51</f>
        <v>0.72583532219570401</v>
      </c>
      <c r="I47" s="177"/>
      <c r="J47" s="261">
        <f t="shared" ref="J47:J51" si="8">((G47-D47)/D47)*100</f>
        <v>7.5121520106053916</v>
      </c>
    </row>
    <row r="48" spans="2:10">
      <c r="B48" s="189" t="s">
        <v>922</v>
      </c>
      <c r="C48" s="93"/>
      <c r="D48" s="167">
        <v>103</v>
      </c>
      <c r="E48" s="349">
        <f t="shared" si="6"/>
        <v>2.3678160919540229E-2</v>
      </c>
      <c r="F48" s="177"/>
      <c r="G48" s="167">
        <v>53</v>
      </c>
      <c r="H48" s="349">
        <f t="shared" si="7"/>
        <v>1.5811455847255369E-2</v>
      </c>
      <c r="I48" s="177"/>
      <c r="J48" s="261">
        <f t="shared" si="8"/>
        <v>-48.543689320388353</v>
      </c>
    </row>
    <row r="49" spans="2:10">
      <c r="B49" s="189" t="s">
        <v>923</v>
      </c>
      <c r="C49" s="93"/>
      <c r="D49" s="167">
        <v>94</v>
      </c>
      <c r="E49" s="349">
        <f t="shared" si="6"/>
        <v>2.1609195402298852E-2</v>
      </c>
      <c r="F49" s="177"/>
      <c r="G49" s="167">
        <v>89</v>
      </c>
      <c r="H49" s="349">
        <f t="shared" si="7"/>
        <v>2.6551312649164677E-2</v>
      </c>
      <c r="I49" s="177"/>
      <c r="J49" s="261">
        <f t="shared" si="8"/>
        <v>-5.3191489361702127</v>
      </c>
    </row>
    <row r="50" spans="2:10">
      <c r="B50" s="189" t="s">
        <v>371</v>
      </c>
      <c r="C50" s="93"/>
      <c r="D50" s="167">
        <v>1682</v>
      </c>
      <c r="E50" s="349">
        <f t="shared" si="6"/>
        <v>0.38666666666666666</v>
      </c>
      <c r="F50" s="177"/>
      <c r="G50" s="167">
        <v>544</v>
      </c>
      <c r="H50" s="349">
        <f t="shared" si="7"/>
        <v>0.162291169451074</v>
      </c>
      <c r="I50" s="177"/>
      <c r="J50" s="261">
        <f t="shared" si="8"/>
        <v>-67.657550535077291</v>
      </c>
    </row>
    <row r="51" spans="2:10">
      <c r="B51" s="55" t="s">
        <v>904</v>
      </c>
      <c r="C51" s="68"/>
      <c r="D51" s="189">
        <f>SUM(D46:D50)</f>
        <v>4350</v>
      </c>
      <c r="E51" s="350">
        <f t="shared" si="6"/>
        <v>1</v>
      </c>
      <c r="F51" s="185"/>
      <c r="G51" s="189">
        <f>SUM(G46:G50)</f>
        <v>3352</v>
      </c>
      <c r="H51" s="350">
        <f t="shared" si="7"/>
        <v>1</v>
      </c>
      <c r="I51" s="185"/>
      <c r="J51" s="351">
        <f t="shared" si="8"/>
        <v>-22.942528735632184</v>
      </c>
    </row>
    <row r="52" spans="2:10">
      <c r="C52" s="93"/>
      <c r="F52" s="93"/>
      <c r="I52" s="93"/>
    </row>
    <row r="53" spans="2:10">
      <c r="I53" s="93"/>
    </row>
    <row r="54" spans="2:10" ht="15.75" thickBot="1"/>
    <row r="55" spans="2:10" ht="15.75" thickBot="1">
      <c r="J55" s="226" t="s">
        <v>429</v>
      </c>
    </row>
  </sheetData>
  <sheetProtection password="CF0E" sheet="1" objects="1" scenarios="1"/>
  <mergeCells count="12">
    <mergeCell ref="B40:J40"/>
    <mergeCell ref="D42:E42"/>
    <mergeCell ref="G42:H42"/>
    <mergeCell ref="B2:K5"/>
    <mergeCell ref="B7:J7"/>
    <mergeCell ref="B8:J8"/>
    <mergeCell ref="B11:J11"/>
    <mergeCell ref="D13:E13"/>
    <mergeCell ref="G13:H13"/>
    <mergeCell ref="D24:E24"/>
    <mergeCell ref="G24:H24"/>
    <mergeCell ref="B22:J22"/>
  </mergeCells>
  <hyperlinks>
    <hyperlink ref="J55" location="Listado!A1" display="REGRESAR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3:N85"/>
  <sheetViews>
    <sheetView workbookViewId="0">
      <selection activeCell="J73" sqref="J73"/>
    </sheetView>
  </sheetViews>
  <sheetFormatPr baseColWidth="10" defaultRowHeight="15"/>
  <cols>
    <col min="1" max="1" width="6.7109375" style="85" customWidth="1"/>
    <col min="2" max="2" width="55.5703125" style="1" customWidth="1"/>
    <col min="3" max="3" width="3.7109375" style="1" customWidth="1"/>
    <col min="4" max="4" width="21.5703125" style="1" customWidth="1"/>
    <col min="5" max="5" width="17.140625" style="1" customWidth="1"/>
    <col min="6" max="6" width="15.28515625" style="1" customWidth="1"/>
    <col min="7" max="7" width="3.85546875" style="1" customWidth="1"/>
    <col min="8" max="8" width="19.42578125" style="1" customWidth="1"/>
    <col min="9" max="9" width="27" style="1" customWidth="1"/>
    <col min="10" max="10" width="17.5703125" style="1" customWidth="1"/>
    <col min="11" max="16384" width="11.42578125" style="1"/>
  </cols>
  <sheetData>
    <row r="3" spans="2:14">
      <c r="B3" s="376" t="s">
        <v>841</v>
      </c>
      <c r="C3" s="376"/>
      <c r="D3" s="37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2:14"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</row>
    <row r="5" spans="2:14"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</row>
    <row r="6" spans="2:14"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</row>
    <row r="7" spans="2:14"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</row>
    <row r="8" spans="2:14" ht="15.75" thickBot="1">
      <c r="B8" s="375"/>
      <c r="C8" s="375"/>
      <c r="D8" s="375"/>
      <c r="E8" s="375"/>
      <c r="F8" s="375"/>
      <c r="G8" s="375"/>
      <c r="H8" s="375"/>
    </row>
    <row r="9" spans="2:14">
      <c r="B9" s="496" t="s">
        <v>959</v>
      </c>
      <c r="C9" s="497"/>
      <c r="D9" s="497"/>
      <c r="E9" s="497"/>
      <c r="F9" s="497"/>
      <c r="G9" s="497"/>
      <c r="H9" s="497"/>
      <c r="I9" s="497"/>
      <c r="J9" s="498"/>
    </row>
    <row r="10" spans="2:14" ht="15.75" thickBot="1">
      <c r="B10" s="380" t="s">
        <v>840</v>
      </c>
      <c r="C10" s="458"/>
      <c r="D10" s="458"/>
      <c r="E10" s="458"/>
      <c r="F10" s="458"/>
      <c r="G10" s="458"/>
      <c r="H10" s="458"/>
      <c r="I10" s="458"/>
      <c r="J10" s="462"/>
    </row>
    <row r="11" spans="2:14">
      <c r="B11" s="176"/>
      <c r="C11" s="176"/>
      <c r="D11" s="176"/>
      <c r="E11" s="176"/>
      <c r="F11" s="176"/>
      <c r="G11" s="176"/>
      <c r="H11" s="176"/>
      <c r="I11" s="176"/>
      <c r="J11" s="176"/>
    </row>
    <row r="12" spans="2:14" ht="15.75" thickBot="1">
      <c r="B12" s="176"/>
      <c r="C12" s="176"/>
      <c r="D12" s="176"/>
      <c r="E12" s="176"/>
      <c r="F12" s="176"/>
      <c r="G12" s="176"/>
      <c r="H12" s="176"/>
      <c r="I12" s="176"/>
      <c r="J12" s="176"/>
    </row>
    <row r="13" spans="2:14" ht="15.75" thickBot="1">
      <c r="B13" s="176"/>
      <c r="C13" s="176"/>
      <c r="D13" s="383" t="s">
        <v>324</v>
      </c>
      <c r="E13" s="383"/>
      <c r="F13" s="383"/>
      <c r="G13" s="156"/>
      <c r="H13" s="383" t="s">
        <v>325</v>
      </c>
      <c r="I13" s="383"/>
      <c r="J13" s="383"/>
    </row>
    <row r="14" spans="2:14">
      <c r="G14" s="93"/>
    </row>
    <row r="15" spans="2:14" ht="15.75" thickBot="1">
      <c r="B15" s="299" t="s">
        <v>194</v>
      </c>
      <c r="C15" s="161"/>
      <c r="D15" s="413"/>
      <c r="E15" s="413"/>
      <c r="F15" s="413"/>
      <c r="G15" s="156"/>
      <c r="H15" s="413" t="s">
        <v>801</v>
      </c>
      <c r="I15" s="413"/>
      <c r="J15" s="413"/>
    </row>
    <row r="16" spans="2:14" ht="15.75" thickBot="1">
      <c r="B16" s="279"/>
      <c r="C16" s="298"/>
      <c r="D16" s="280" t="s">
        <v>802</v>
      </c>
      <c r="E16" s="280" t="s">
        <v>803</v>
      </c>
      <c r="F16" s="295" t="s">
        <v>804</v>
      </c>
      <c r="G16" s="296"/>
      <c r="H16" s="280" t="s">
        <v>802</v>
      </c>
      <c r="I16" s="280" t="s">
        <v>803</v>
      </c>
      <c r="J16" s="279" t="s">
        <v>804</v>
      </c>
    </row>
    <row r="17" spans="1:10">
      <c r="A17" s="85">
        <v>1</v>
      </c>
      <c r="B17" s="300" t="s">
        <v>805</v>
      </c>
      <c r="C17" s="281"/>
      <c r="D17" s="305">
        <v>190100</v>
      </c>
      <c r="E17" s="306">
        <v>0</v>
      </c>
      <c r="F17" s="307">
        <v>0</v>
      </c>
      <c r="G17" s="282"/>
      <c r="H17" s="315">
        <v>3400000</v>
      </c>
      <c r="I17" s="316">
        <v>2057606</v>
      </c>
      <c r="J17" s="317">
        <f>I17/H17</f>
        <v>0.60517823529411763</v>
      </c>
    </row>
    <row r="18" spans="1:10">
      <c r="A18" s="85">
        <f>A17+1</f>
        <v>2</v>
      </c>
      <c r="B18" s="301" t="s">
        <v>806</v>
      </c>
      <c r="C18" s="281"/>
      <c r="D18" s="308">
        <v>10000000</v>
      </c>
      <c r="E18" s="309">
        <v>1405000</v>
      </c>
      <c r="F18" s="310">
        <v>0.14050000000000001</v>
      </c>
      <c r="G18" s="282"/>
      <c r="H18" s="318">
        <v>17300000</v>
      </c>
      <c r="I18" s="319">
        <v>2367386.71</v>
      </c>
      <c r="J18" s="320">
        <f>I18/H18</f>
        <v>0.13684316242774566</v>
      </c>
    </row>
    <row r="19" spans="1:10">
      <c r="A19" s="85">
        <f t="shared" ref="A19:A71" si="0">A18+1</f>
        <v>3</v>
      </c>
      <c r="B19" s="301" t="s">
        <v>807</v>
      </c>
      <c r="C19" s="281"/>
      <c r="D19" s="308">
        <v>18369460</v>
      </c>
      <c r="E19" s="309">
        <v>3474626.25</v>
      </c>
      <c r="F19" s="310">
        <v>0.18915233490804848</v>
      </c>
      <c r="G19" s="282"/>
      <c r="H19" s="318">
        <v>4600000</v>
      </c>
      <c r="I19" s="319">
        <v>3622539.41</v>
      </c>
      <c r="J19" s="320">
        <f t="shared" ref="J19:J61" si="1">I19/H19</f>
        <v>0.78750856739130437</v>
      </c>
    </row>
    <row r="20" spans="1:10">
      <c r="A20" s="85">
        <f t="shared" si="0"/>
        <v>4</v>
      </c>
      <c r="B20" s="301" t="s">
        <v>40</v>
      </c>
      <c r="C20" s="281"/>
      <c r="D20" s="311">
        <v>22000000</v>
      </c>
      <c r="E20" s="312">
        <v>5624587.7999999998</v>
      </c>
      <c r="F20" s="313">
        <v>0.25566308181818181</v>
      </c>
      <c r="G20" s="283"/>
      <c r="H20" s="321">
        <v>15000000</v>
      </c>
      <c r="I20" s="322">
        <v>3302600</v>
      </c>
      <c r="J20" s="323">
        <f t="shared" si="1"/>
        <v>0.22017333333333333</v>
      </c>
    </row>
    <row r="21" spans="1:10">
      <c r="A21" s="85">
        <f t="shared" si="0"/>
        <v>5</v>
      </c>
      <c r="B21" s="301" t="s">
        <v>75</v>
      </c>
      <c r="C21" s="281"/>
      <c r="D21" s="311">
        <v>48110000</v>
      </c>
      <c r="E21" s="312">
        <v>13103149.050000001</v>
      </c>
      <c r="F21" s="313">
        <v>0.27235811785491582</v>
      </c>
      <c r="G21" s="283"/>
      <c r="H21" s="321">
        <v>2805500</v>
      </c>
      <c r="I21" s="322">
        <v>2579464</v>
      </c>
      <c r="J21" s="323">
        <f t="shared" si="1"/>
        <v>0.91943111744787021</v>
      </c>
    </row>
    <row r="22" spans="1:10">
      <c r="A22" s="85">
        <f t="shared" si="0"/>
        <v>6</v>
      </c>
      <c r="B22" s="301" t="s">
        <v>21</v>
      </c>
      <c r="C22" s="281"/>
      <c r="D22" s="311">
        <v>550970935.36000001</v>
      </c>
      <c r="E22" s="312">
        <v>168323892.13999999</v>
      </c>
      <c r="F22" s="313">
        <v>0.30550412251785747</v>
      </c>
      <c r="G22" s="283"/>
      <c r="H22" s="321">
        <v>492162490.77999997</v>
      </c>
      <c r="I22" s="322">
        <v>17654990.199999999</v>
      </c>
      <c r="J22" s="323">
        <f t="shared" si="1"/>
        <v>3.5872279035364156E-2</v>
      </c>
    </row>
    <row r="23" spans="1:10">
      <c r="A23" s="85">
        <f t="shared" si="0"/>
        <v>7</v>
      </c>
      <c r="B23" s="301" t="s">
        <v>566</v>
      </c>
      <c r="C23" s="281"/>
      <c r="D23" s="311">
        <v>28300000</v>
      </c>
      <c r="E23" s="312">
        <v>9194626</v>
      </c>
      <c r="F23" s="313">
        <v>0.32489844522968198</v>
      </c>
      <c r="G23" s="283"/>
      <c r="H23" s="321">
        <v>664600</v>
      </c>
      <c r="I23" s="322">
        <v>567572.62</v>
      </c>
      <c r="J23" s="323">
        <f t="shared" si="1"/>
        <v>0.85400634968402045</v>
      </c>
    </row>
    <row r="24" spans="1:10" ht="15" customHeight="1">
      <c r="A24" s="85">
        <f t="shared" si="0"/>
        <v>8</v>
      </c>
      <c r="B24" s="302" t="s">
        <v>64</v>
      </c>
      <c r="C24" s="284"/>
      <c r="D24" s="308">
        <v>132900000</v>
      </c>
      <c r="E24" s="309">
        <v>52599671.659999996</v>
      </c>
      <c r="F24" s="310">
        <v>0.39578383491346875</v>
      </c>
      <c r="G24" s="282"/>
      <c r="H24" s="63">
        <v>0</v>
      </c>
      <c r="I24" s="501" t="s">
        <v>808</v>
      </c>
      <c r="J24" s="501"/>
    </row>
    <row r="25" spans="1:10">
      <c r="A25" s="85">
        <f t="shared" si="0"/>
        <v>9</v>
      </c>
      <c r="B25" s="301" t="s">
        <v>50</v>
      </c>
      <c r="C25" s="281"/>
      <c r="D25" s="311">
        <v>1200000000</v>
      </c>
      <c r="E25" s="312">
        <v>496197864.63999999</v>
      </c>
      <c r="F25" s="313">
        <v>0.41349822053333329</v>
      </c>
      <c r="G25" s="283"/>
      <c r="H25" s="321">
        <v>670619709.75</v>
      </c>
      <c r="I25" s="322">
        <v>294151702.18000001</v>
      </c>
      <c r="J25" s="323">
        <f t="shared" si="1"/>
        <v>0.43862668797738835</v>
      </c>
    </row>
    <row r="26" spans="1:10">
      <c r="A26" s="85">
        <f t="shared" si="0"/>
        <v>10</v>
      </c>
      <c r="B26" s="301" t="s">
        <v>809</v>
      </c>
      <c r="C26" s="281"/>
      <c r="D26" s="308">
        <v>77900500</v>
      </c>
      <c r="E26" s="309">
        <v>32890120</v>
      </c>
      <c r="F26" s="310">
        <v>0.42220678943010637</v>
      </c>
      <c r="G26" s="282"/>
      <c r="H26" s="318">
        <v>32453164.350000001</v>
      </c>
      <c r="I26" s="319">
        <v>321440</v>
      </c>
      <c r="J26" s="320">
        <f t="shared" si="1"/>
        <v>9.90473522191373E-3</v>
      </c>
    </row>
    <row r="27" spans="1:10">
      <c r="A27" s="85">
        <f t="shared" si="0"/>
        <v>11</v>
      </c>
      <c r="B27" s="301" t="s">
        <v>810</v>
      </c>
      <c r="C27" s="281"/>
      <c r="D27" s="308">
        <v>11715000</v>
      </c>
      <c r="E27" s="309">
        <v>5583054.5</v>
      </c>
      <c r="F27" s="310">
        <v>0.47657315407597095</v>
      </c>
      <c r="G27" s="282"/>
      <c r="H27" s="318">
        <v>6997322.9000000004</v>
      </c>
      <c r="I27" s="319">
        <v>5101236.6900000004</v>
      </c>
      <c r="J27" s="320">
        <f t="shared" si="1"/>
        <v>0.72902690970571049</v>
      </c>
    </row>
    <row r="28" spans="1:10">
      <c r="A28" s="85">
        <f t="shared" si="0"/>
        <v>12</v>
      </c>
      <c r="B28" s="301" t="s">
        <v>29</v>
      </c>
      <c r="C28" s="281"/>
      <c r="D28" s="311">
        <v>221297189.43000001</v>
      </c>
      <c r="E28" s="312">
        <v>113967670.45999999</v>
      </c>
      <c r="F28" s="313">
        <v>0.51499827337865878</v>
      </c>
      <c r="G28" s="283"/>
      <c r="H28" s="321">
        <v>183140514</v>
      </c>
      <c r="I28" s="322">
        <v>62920195.990000002</v>
      </c>
      <c r="J28" s="323">
        <f t="shared" si="1"/>
        <v>0.34356240798799986</v>
      </c>
    </row>
    <row r="29" spans="1:10">
      <c r="A29" s="85">
        <f t="shared" si="0"/>
        <v>13</v>
      </c>
      <c r="B29" s="301" t="s">
        <v>811</v>
      </c>
      <c r="C29" s="281"/>
      <c r="D29" s="311">
        <v>20587850</v>
      </c>
      <c r="E29" s="312">
        <v>10754078</v>
      </c>
      <c r="F29" s="313">
        <v>0.52235070684894247</v>
      </c>
      <c r="G29" s="283"/>
      <c r="H29" s="321">
        <v>21026783</v>
      </c>
      <c r="I29" s="322">
        <v>8940371.5600000005</v>
      </c>
      <c r="J29" s="323">
        <f t="shared" si="1"/>
        <v>0.42518970020283181</v>
      </c>
    </row>
    <row r="30" spans="1:10">
      <c r="A30" s="85">
        <f t="shared" si="0"/>
        <v>14</v>
      </c>
      <c r="B30" s="301" t="s">
        <v>812</v>
      </c>
      <c r="C30" s="281"/>
      <c r="D30" s="311">
        <v>29686074</v>
      </c>
      <c r="E30" s="312">
        <v>18024137.5</v>
      </c>
      <c r="F30" s="313">
        <v>0.60715800614119608</v>
      </c>
      <c r="G30" s="283"/>
      <c r="H30" s="321">
        <v>6264847</v>
      </c>
      <c r="I30" s="322">
        <v>1178000</v>
      </c>
      <c r="J30" s="323">
        <f t="shared" si="1"/>
        <v>0.18803332308035614</v>
      </c>
    </row>
    <row r="31" spans="1:10">
      <c r="A31" s="85">
        <f t="shared" si="0"/>
        <v>15</v>
      </c>
      <c r="B31" s="301" t="s">
        <v>25</v>
      </c>
      <c r="C31" s="281"/>
      <c r="D31" s="311">
        <v>81105808</v>
      </c>
      <c r="E31" s="312">
        <v>50136231.630000003</v>
      </c>
      <c r="F31" s="313">
        <v>0.61815833990581792</v>
      </c>
      <c r="G31" s="283"/>
      <c r="H31" s="321">
        <v>10562971</v>
      </c>
      <c r="I31" s="322">
        <v>6338057.2000000002</v>
      </c>
      <c r="J31" s="323">
        <f t="shared" si="1"/>
        <v>0.60002599647390875</v>
      </c>
    </row>
    <row r="32" spans="1:10">
      <c r="A32" s="85">
        <f t="shared" si="0"/>
        <v>16</v>
      </c>
      <c r="B32" s="301" t="s">
        <v>16</v>
      </c>
      <c r="C32" s="281"/>
      <c r="D32" s="311">
        <v>31620000</v>
      </c>
      <c r="E32" s="312">
        <v>20277384</v>
      </c>
      <c r="F32" s="313">
        <v>0.64128349146110053</v>
      </c>
      <c r="G32" s="283"/>
      <c r="H32" s="321">
        <v>3603000</v>
      </c>
      <c r="I32" s="322">
        <v>2838000</v>
      </c>
      <c r="J32" s="323">
        <f t="shared" si="1"/>
        <v>0.78767693588676102</v>
      </c>
    </row>
    <row r="33" spans="1:10">
      <c r="A33" s="85">
        <f t="shared" si="0"/>
        <v>17</v>
      </c>
      <c r="B33" s="301" t="s">
        <v>813</v>
      </c>
      <c r="C33" s="281"/>
      <c r="D33" s="311">
        <v>99412000</v>
      </c>
      <c r="E33" s="312">
        <v>66343931.140000001</v>
      </c>
      <c r="F33" s="313">
        <v>0.66736340824045393</v>
      </c>
      <c r="G33" s="283"/>
      <c r="H33" s="321">
        <v>89106000</v>
      </c>
      <c r="I33" s="322">
        <v>8759272.0700000003</v>
      </c>
      <c r="J33" s="323">
        <f t="shared" si="1"/>
        <v>9.8301708863600665E-2</v>
      </c>
    </row>
    <row r="34" spans="1:10">
      <c r="A34" s="85">
        <f t="shared" si="0"/>
        <v>18</v>
      </c>
      <c r="B34" s="301" t="s">
        <v>26</v>
      </c>
      <c r="C34" s="281"/>
      <c r="D34" s="308">
        <v>9005883</v>
      </c>
      <c r="E34" s="309">
        <v>6368892</v>
      </c>
      <c r="F34" s="310">
        <v>0.70719239856880223</v>
      </c>
      <c r="G34" s="282"/>
      <c r="H34" s="318">
        <v>1632000</v>
      </c>
      <c r="I34" s="319">
        <v>1632000</v>
      </c>
      <c r="J34" s="320">
        <f t="shared" si="1"/>
        <v>1</v>
      </c>
    </row>
    <row r="35" spans="1:10">
      <c r="A35" s="85">
        <f t="shared" si="0"/>
        <v>19</v>
      </c>
      <c r="B35" s="195" t="s">
        <v>564</v>
      </c>
      <c r="C35" s="161"/>
      <c r="D35" s="311">
        <v>640000</v>
      </c>
      <c r="E35" s="312">
        <v>458250</v>
      </c>
      <c r="F35" s="313">
        <v>0.71601562500000004</v>
      </c>
      <c r="G35" s="283"/>
      <c r="H35" s="321">
        <v>1078526.9099999999</v>
      </c>
      <c r="I35" s="62">
        <v>0</v>
      </c>
      <c r="J35" s="323">
        <f t="shared" si="1"/>
        <v>0</v>
      </c>
    </row>
    <row r="36" spans="1:10">
      <c r="A36" s="85">
        <f t="shared" si="0"/>
        <v>20</v>
      </c>
      <c r="B36" s="301" t="s">
        <v>814</v>
      </c>
      <c r="C36" s="281"/>
      <c r="D36" s="311">
        <v>17853400</v>
      </c>
      <c r="E36" s="312">
        <v>13374340</v>
      </c>
      <c r="F36" s="313">
        <v>0.74912005556364614</v>
      </c>
      <c r="G36" s="283"/>
      <c r="H36" s="321">
        <v>3000000</v>
      </c>
      <c r="I36" s="322">
        <v>276367.59999999998</v>
      </c>
      <c r="J36" s="323">
        <f t="shared" si="1"/>
        <v>9.2122533333333326E-2</v>
      </c>
    </row>
    <row r="37" spans="1:10" ht="15" customHeight="1">
      <c r="A37" s="85">
        <f t="shared" si="0"/>
        <v>21</v>
      </c>
      <c r="B37" s="301" t="s">
        <v>815</v>
      </c>
      <c r="C37" s="281"/>
      <c r="D37" s="308">
        <v>201243512</v>
      </c>
      <c r="E37" s="309">
        <v>152556417.90000001</v>
      </c>
      <c r="F37" s="310">
        <v>0.75806875155309361</v>
      </c>
      <c r="G37" s="282"/>
      <c r="H37" s="318">
        <v>30261875</v>
      </c>
      <c r="I37" s="319">
        <v>25451887.5</v>
      </c>
      <c r="J37" s="323">
        <f t="shared" si="1"/>
        <v>0.84105454470352548</v>
      </c>
    </row>
    <row r="38" spans="1:10">
      <c r="A38" s="85">
        <f t="shared" si="0"/>
        <v>22</v>
      </c>
      <c r="B38" s="301" t="s">
        <v>816</v>
      </c>
      <c r="C38" s="281"/>
      <c r="D38" s="311">
        <v>39592000</v>
      </c>
      <c r="E38" s="312">
        <v>30353299.199999999</v>
      </c>
      <c r="F38" s="313">
        <v>0.76665233380480902</v>
      </c>
      <c r="G38" s="283"/>
      <c r="H38" s="321">
        <v>40174144</v>
      </c>
      <c r="I38" s="322">
        <v>8432012.0199999996</v>
      </c>
      <c r="J38" s="323">
        <f t="shared" si="1"/>
        <v>0.20988653846613384</v>
      </c>
    </row>
    <row r="39" spans="1:10">
      <c r="A39" s="85">
        <f t="shared" si="0"/>
        <v>23</v>
      </c>
      <c r="B39" s="303" t="s">
        <v>817</v>
      </c>
      <c r="C39" s="285"/>
      <c r="D39" s="308">
        <v>16005000</v>
      </c>
      <c r="E39" s="309">
        <v>12557750</v>
      </c>
      <c r="F39" s="310">
        <v>0.78461418306779129</v>
      </c>
      <c r="G39" s="282"/>
      <c r="H39" s="63">
        <v>0</v>
      </c>
      <c r="I39" s="501" t="s">
        <v>808</v>
      </c>
      <c r="J39" s="501"/>
    </row>
    <row r="40" spans="1:10" ht="30">
      <c r="A40" s="85">
        <f t="shared" si="0"/>
        <v>24</v>
      </c>
      <c r="B40" s="301" t="s">
        <v>818</v>
      </c>
      <c r="C40" s="281"/>
      <c r="D40" s="308">
        <v>29171604.739999998</v>
      </c>
      <c r="E40" s="309">
        <v>23214183.649999999</v>
      </c>
      <c r="F40" s="310">
        <v>0.79578013814813531</v>
      </c>
      <c r="G40" s="282"/>
      <c r="H40" s="318">
        <v>2343000</v>
      </c>
      <c r="I40" s="319">
        <v>1567973.09</v>
      </c>
      <c r="J40" s="320">
        <f t="shared" si="1"/>
        <v>0.66921600085360655</v>
      </c>
    </row>
    <row r="41" spans="1:10">
      <c r="A41" s="85">
        <f t="shared" si="0"/>
        <v>25</v>
      </c>
      <c r="B41" s="301" t="s">
        <v>819</v>
      </c>
      <c r="C41" s="281"/>
      <c r="D41" s="311">
        <v>132690000</v>
      </c>
      <c r="E41" s="312">
        <v>105946165.64</v>
      </c>
      <c r="F41" s="313">
        <v>0.79844875755520384</v>
      </c>
      <c r="G41" s="283"/>
      <c r="H41" s="321">
        <v>7500000</v>
      </c>
      <c r="I41" s="322">
        <v>6274495.9000000004</v>
      </c>
      <c r="J41" s="323">
        <f t="shared" si="1"/>
        <v>0.83659945333333341</v>
      </c>
    </row>
    <row r="42" spans="1:10">
      <c r="A42" s="85">
        <f t="shared" si="0"/>
        <v>26</v>
      </c>
      <c r="B42" s="301" t="s">
        <v>820</v>
      </c>
      <c r="C42" s="281"/>
      <c r="D42" s="308">
        <v>37079532.420000002</v>
      </c>
      <c r="E42" s="309">
        <v>29826638.059999999</v>
      </c>
      <c r="F42" s="310">
        <v>0.80439628316111322</v>
      </c>
      <c r="G42" s="282"/>
      <c r="H42" s="318">
        <v>6614877</v>
      </c>
      <c r="I42" s="319">
        <v>6036135.25</v>
      </c>
      <c r="J42" s="320">
        <f t="shared" si="1"/>
        <v>0.91250906857376179</v>
      </c>
    </row>
    <row r="43" spans="1:10">
      <c r="A43" s="85">
        <f t="shared" si="0"/>
        <v>27</v>
      </c>
      <c r="B43" s="301" t="s">
        <v>821</v>
      </c>
      <c r="C43" s="281"/>
      <c r="D43" s="311">
        <v>50851240</v>
      </c>
      <c r="E43" s="312">
        <v>41444940.68</v>
      </c>
      <c r="F43" s="313">
        <v>0.81502320651374482</v>
      </c>
      <c r="G43" s="283"/>
      <c r="H43" s="321">
        <v>81036760</v>
      </c>
      <c r="I43" s="322">
        <v>3430424.09</v>
      </c>
      <c r="J43" s="323">
        <f t="shared" si="1"/>
        <v>4.2331703414598507E-2</v>
      </c>
    </row>
    <row r="44" spans="1:10">
      <c r="A44" s="85">
        <f t="shared" si="0"/>
        <v>28</v>
      </c>
      <c r="B44" s="301" t="s">
        <v>822</v>
      </c>
      <c r="C44" s="281"/>
      <c r="D44" s="308">
        <v>163770017</v>
      </c>
      <c r="E44" s="309">
        <v>135233088.80000001</v>
      </c>
      <c r="F44" s="310">
        <v>0.82574998328295957</v>
      </c>
      <c r="G44" s="282"/>
      <c r="H44" s="318">
        <v>1921287.46</v>
      </c>
      <c r="I44" s="319">
        <v>1640772</v>
      </c>
      <c r="J44" s="320">
        <f t="shared" si="1"/>
        <v>0.85399610113522528</v>
      </c>
    </row>
    <row r="45" spans="1:10">
      <c r="A45" s="85">
        <f t="shared" si="0"/>
        <v>29</v>
      </c>
      <c r="B45" s="303" t="s">
        <v>76</v>
      </c>
      <c r="C45" s="285"/>
      <c r="D45" s="308">
        <v>500000</v>
      </c>
      <c r="E45" s="309">
        <v>415080</v>
      </c>
      <c r="F45" s="310">
        <v>0.83016000000000001</v>
      </c>
      <c r="G45" s="282"/>
      <c r="H45" s="63">
        <v>0</v>
      </c>
      <c r="I45" s="501" t="s">
        <v>808</v>
      </c>
      <c r="J45" s="501"/>
    </row>
    <row r="46" spans="1:10" ht="30">
      <c r="A46" s="85">
        <f t="shared" si="0"/>
        <v>30</v>
      </c>
      <c r="B46" s="301" t="s">
        <v>823</v>
      </c>
      <c r="C46" s="281"/>
      <c r="D46" s="308">
        <v>36869000</v>
      </c>
      <c r="E46" s="309">
        <v>30909617.129999999</v>
      </c>
      <c r="F46" s="310">
        <v>0.83836331687867849</v>
      </c>
      <c r="G46" s="282"/>
      <c r="H46" s="318">
        <v>13938000</v>
      </c>
      <c r="I46" s="319">
        <v>9726114.0800000001</v>
      </c>
      <c r="J46" s="320">
        <f t="shared" si="1"/>
        <v>0.69781274788348402</v>
      </c>
    </row>
    <row r="47" spans="1:10">
      <c r="A47" s="85">
        <f t="shared" si="0"/>
        <v>31</v>
      </c>
      <c r="B47" s="301" t="s">
        <v>568</v>
      </c>
      <c r="C47" s="281"/>
      <c r="D47" s="308">
        <v>4500000</v>
      </c>
      <c r="E47" s="309">
        <v>3799889.39</v>
      </c>
      <c r="F47" s="310">
        <v>0.8444198644444445</v>
      </c>
      <c r="G47" s="282"/>
      <c r="H47" s="318">
        <v>423000</v>
      </c>
      <c r="I47" s="319">
        <v>120300</v>
      </c>
      <c r="J47" s="320">
        <f t="shared" si="1"/>
        <v>0.2843971631205674</v>
      </c>
    </row>
    <row r="48" spans="1:10" ht="15" customHeight="1">
      <c r="A48" s="85">
        <f t="shared" si="0"/>
        <v>32</v>
      </c>
      <c r="B48" s="301" t="s">
        <v>824</v>
      </c>
      <c r="C48" s="281"/>
      <c r="D48" s="308">
        <v>45000000</v>
      </c>
      <c r="E48" s="309">
        <v>38187725</v>
      </c>
      <c r="F48" s="310">
        <v>0.84861611111111113</v>
      </c>
      <c r="G48" s="282"/>
      <c r="H48" s="318">
        <v>39965000</v>
      </c>
      <c r="I48" s="63">
        <v>0</v>
      </c>
      <c r="J48" s="320">
        <f t="shared" si="1"/>
        <v>0</v>
      </c>
    </row>
    <row r="49" spans="1:10">
      <c r="A49" s="85">
        <f t="shared" si="0"/>
        <v>33</v>
      </c>
      <c r="B49" s="303" t="s">
        <v>825</v>
      </c>
      <c r="C49" s="285"/>
      <c r="D49" s="308">
        <v>1690000</v>
      </c>
      <c r="E49" s="309">
        <v>1440000</v>
      </c>
      <c r="F49" s="310">
        <v>0.85207100591715978</v>
      </c>
      <c r="G49" s="282"/>
      <c r="H49" s="63">
        <v>0</v>
      </c>
      <c r="I49" s="501" t="s">
        <v>808</v>
      </c>
      <c r="J49" s="501"/>
    </row>
    <row r="50" spans="1:10">
      <c r="A50" s="85">
        <f t="shared" si="0"/>
        <v>34</v>
      </c>
      <c r="B50" s="301" t="s">
        <v>826</v>
      </c>
      <c r="C50" s="281"/>
      <c r="D50" s="308">
        <v>666974530</v>
      </c>
      <c r="E50" s="309">
        <v>572604289.27999997</v>
      </c>
      <c r="F50" s="310">
        <v>0.85850997830456877</v>
      </c>
      <c r="G50" s="282"/>
      <c r="H50" s="318">
        <v>487504064.19999999</v>
      </c>
      <c r="I50" s="319">
        <v>456744752.32999998</v>
      </c>
      <c r="J50" s="320">
        <f t="shared" si="1"/>
        <v>0.9369045016671268</v>
      </c>
    </row>
    <row r="51" spans="1:10" ht="30">
      <c r="A51" s="85">
        <f t="shared" si="0"/>
        <v>35</v>
      </c>
      <c r="B51" s="303" t="s">
        <v>68</v>
      </c>
      <c r="C51" s="285"/>
      <c r="D51" s="308">
        <v>9871000</v>
      </c>
      <c r="E51" s="309">
        <v>8805358.8399999999</v>
      </c>
      <c r="F51" s="310">
        <v>0.89204324181947114</v>
      </c>
      <c r="G51" s="282"/>
      <c r="H51" s="318">
        <v>11100000</v>
      </c>
      <c r="I51" s="319">
        <v>431700</v>
      </c>
      <c r="J51" s="320">
        <f t="shared" si="1"/>
        <v>3.8891891891891892E-2</v>
      </c>
    </row>
    <row r="52" spans="1:10">
      <c r="A52" s="85">
        <f t="shared" si="0"/>
        <v>36</v>
      </c>
      <c r="B52" s="303" t="s">
        <v>827</v>
      </c>
      <c r="C52" s="285"/>
      <c r="D52" s="308">
        <v>359418000</v>
      </c>
      <c r="E52" s="309">
        <v>328017297.62</v>
      </c>
      <c r="F52" s="310">
        <v>0.91263458596953961</v>
      </c>
      <c r="G52" s="282"/>
      <c r="H52" s="318">
        <v>111457082.48</v>
      </c>
      <c r="I52" s="319">
        <v>97336216.590000004</v>
      </c>
      <c r="J52" s="320">
        <f t="shared" si="1"/>
        <v>0.87330669728831389</v>
      </c>
    </row>
    <row r="53" spans="1:10">
      <c r="A53" s="85">
        <f t="shared" si="0"/>
        <v>37</v>
      </c>
      <c r="B53" s="303" t="s">
        <v>828</v>
      </c>
      <c r="C53" s="285"/>
      <c r="D53" s="308">
        <v>1503334</v>
      </c>
      <c r="E53" s="309">
        <v>1386097</v>
      </c>
      <c r="F53" s="310">
        <v>0.92201533391781199</v>
      </c>
      <c r="G53" s="282"/>
      <c r="H53" s="63">
        <v>0</v>
      </c>
      <c r="I53" s="501" t="s">
        <v>808</v>
      </c>
      <c r="J53" s="501"/>
    </row>
    <row r="54" spans="1:10">
      <c r="A54" s="85">
        <f t="shared" si="0"/>
        <v>38</v>
      </c>
      <c r="B54" s="301" t="s">
        <v>73</v>
      </c>
      <c r="C54" s="281"/>
      <c r="D54" s="308">
        <v>10400000</v>
      </c>
      <c r="E54" s="309">
        <v>9609085.0999999996</v>
      </c>
      <c r="F54" s="310">
        <v>0.9239504903846153</v>
      </c>
      <c r="G54" s="282"/>
      <c r="H54" s="318">
        <v>10700000</v>
      </c>
      <c r="I54" s="319">
        <v>10684784</v>
      </c>
      <c r="J54" s="320">
        <f t="shared" si="1"/>
        <v>0.99857794392523369</v>
      </c>
    </row>
    <row r="55" spans="1:10">
      <c r="A55" s="85">
        <f t="shared" si="0"/>
        <v>39</v>
      </c>
      <c r="B55" s="301" t="s">
        <v>829</v>
      </c>
      <c r="C55" s="281"/>
      <c r="D55" s="311">
        <v>42620286</v>
      </c>
      <c r="E55" s="312">
        <v>39528879.520000003</v>
      </c>
      <c r="F55" s="313">
        <v>0.92746631310733119</v>
      </c>
      <c r="G55" s="283"/>
      <c r="H55" s="321">
        <v>29251500</v>
      </c>
      <c r="I55" s="322">
        <v>15259532.48</v>
      </c>
      <c r="J55" s="323">
        <f t="shared" si="1"/>
        <v>0.52166666598294109</v>
      </c>
    </row>
    <row r="56" spans="1:10">
      <c r="A56" s="85">
        <f t="shared" si="0"/>
        <v>40</v>
      </c>
      <c r="B56" s="301" t="s">
        <v>830</v>
      </c>
      <c r="C56" s="281"/>
      <c r="D56" s="308">
        <v>7312001</v>
      </c>
      <c r="E56" s="309">
        <v>6981000</v>
      </c>
      <c r="F56" s="310">
        <v>0.95473181691304476</v>
      </c>
      <c r="G56" s="282"/>
      <c r="H56" s="318">
        <v>3834693</v>
      </c>
      <c r="I56" s="319">
        <v>3192923</v>
      </c>
      <c r="J56" s="320">
        <f t="shared" si="1"/>
        <v>0.83264110060440299</v>
      </c>
    </row>
    <row r="57" spans="1:10">
      <c r="A57" s="85">
        <f t="shared" si="0"/>
        <v>41</v>
      </c>
      <c r="B57" s="301" t="s">
        <v>18</v>
      </c>
      <c r="C57" s="281"/>
      <c r="D57" s="311">
        <v>15695940</v>
      </c>
      <c r="E57" s="312">
        <v>15231380</v>
      </c>
      <c r="F57" s="313">
        <v>0.9704025372166305</v>
      </c>
      <c r="G57" s="283"/>
      <c r="H57" s="321">
        <v>4721959</v>
      </c>
      <c r="I57" s="322">
        <v>872100</v>
      </c>
      <c r="J57" s="323">
        <f t="shared" si="1"/>
        <v>0.18469029485431787</v>
      </c>
    </row>
    <row r="58" spans="1:10">
      <c r="A58" s="85">
        <f t="shared" si="0"/>
        <v>42</v>
      </c>
      <c r="B58" s="303" t="s">
        <v>831</v>
      </c>
      <c r="C58" s="285"/>
      <c r="D58" s="308">
        <v>23000000</v>
      </c>
      <c r="E58" s="309">
        <v>22860000</v>
      </c>
      <c r="F58" s="310">
        <v>0.99391304347826082</v>
      </c>
      <c r="G58" s="282"/>
      <c r="H58" s="63">
        <v>0</v>
      </c>
      <c r="I58" s="501" t="s">
        <v>808</v>
      </c>
      <c r="J58" s="501"/>
    </row>
    <row r="59" spans="1:10" ht="30">
      <c r="A59" s="85">
        <f t="shared" si="0"/>
        <v>43</v>
      </c>
      <c r="B59" s="301" t="s">
        <v>832</v>
      </c>
      <c r="C59" s="281"/>
      <c r="D59" s="308">
        <v>3900000</v>
      </c>
      <c r="E59" s="309">
        <v>3880037</v>
      </c>
      <c r="F59" s="310">
        <v>0.99488128205128201</v>
      </c>
      <c r="G59" s="282"/>
      <c r="H59" s="318">
        <v>255000</v>
      </c>
      <c r="I59" s="319">
        <v>255000</v>
      </c>
      <c r="J59" s="320">
        <f t="shared" si="1"/>
        <v>1</v>
      </c>
    </row>
    <row r="60" spans="1:10">
      <c r="A60" s="85">
        <f t="shared" si="0"/>
        <v>44</v>
      </c>
      <c r="B60" s="301" t="s">
        <v>74</v>
      </c>
      <c r="C60" s="281"/>
      <c r="D60" s="311">
        <v>3000000</v>
      </c>
      <c r="E60" s="312">
        <v>2997640</v>
      </c>
      <c r="F60" s="313">
        <v>0.99921333333333329</v>
      </c>
      <c r="G60" s="283"/>
      <c r="H60" s="321">
        <v>357000</v>
      </c>
      <c r="I60" s="322">
        <v>357000</v>
      </c>
      <c r="J60" s="323">
        <f t="shared" si="1"/>
        <v>1</v>
      </c>
    </row>
    <row r="61" spans="1:10">
      <c r="A61" s="85">
        <f t="shared" si="0"/>
        <v>45</v>
      </c>
      <c r="B61" s="301" t="s">
        <v>833</v>
      </c>
      <c r="C61" s="281"/>
      <c r="D61" s="311">
        <v>4849809.5</v>
      </c>
      <c r="E61" s="312">
        <v>4849809.5</v>
      </c>
      <c r="F61" s="313">
        <v>1</v>
      </c>
      <c r="G61" s="283"/>
      <c r="H61" s="321">
        <v>2384579.5099999998</v>
      </c>
      <c r="I61" s="322">
        <v>700543.2</v>
      </c>
      <c r="J61" s="323">
        <f t="shared" si="1"/>
        <v>0.29378060033737352</v>
      </c>
    </row>
    <row r="62" spans="1:10">
      <c r="A62" s="85">
        <f t="shared" si="0"/>
        <v>46</v>
      </c>
      <c r="B62" s="301" t="s">
        <v>834</v>
      </c>
      <c r="C62" s="281"/>
      <c r="D62" s="308">
        <v>320000</v>
      </c>
      <c r="E62" s="309">
        <v>320000</v>
      </c>
      <c r="F62" s="310">
        <v>1</v>
      </c>
      <c r="G62" s="282"/>
      <c r="H62" s="63">
        <v>0</v>
      </c>
      <c r="I62" s="501" t="s">
        <v>808</v>
      </c>
      <c r="J62" s="501"/>
    </row>
    <row r="63" spans="1:10">
      <c r="A63" s="85">
        <f t="shared" si="0"/>
        <v>47</v>
      </c>
      <c r="B63" s="301" t="s">
        <v>835</v>
      </c>
      <c r="C63" s="281"/>
      <c r="D63" s="314">
        <v>0</v>
      </c>
      <c r="E63" s="499" t="s">
        <v>808</v>
      </c>
      <c r="F63" s="499"/>
      <c r="G63" s="294"/>
      <c r="H63" s="63">
        <v>0</v>
      </c>
      <c r="I63" s="501"/>
      <c r="J63" s="501"/>
    </row>
    <row r="64" spans="1:10">
      <c r="A64" s="85">
        <f t="shared" si="0"/>
        <v>48</v>
      </c>
      <c r="B64" s="195" t="s">
        <v>563</v>
      </c>
      <c r="C64" s="161"/>
      <c r="D64" s="314">
        <v>0</v>
      </c>
      <c r="E64" s="499"/>
      <c r="F64" s="499"/>
      <c r="G64" s="294"/>
      <c r="H64" s="63">
        <v>0</v>
      </c>
      <c r="I64" s="501"/>
      <c r="J64" s="501"/>
    </row>
    <row r="65" spans="1:10">
      <c r="A65" s="85">
        <f t="shared" si="0"/>
        <v>49</v>
      </c>
      <c r="B65" s="195" t="s">
        <v>836</v>
      </c>
      <c r="C65" s="161"/>
      <c r="D65" s="314">
        <v>0</v>
      </c>
      <c r="E65" s="499"/>
      <c r="F65" s="499"/>
      <c r="G65" s="294"/>
      <c r="H65" s="63">
        <v>0</v>
      </c>
      <c r="I65" s="501"/>
      <c r="J65" s="501"/>
    </row>
    <row r="66" spans="1:10">
      <c r="A66" s="85">
        <f t="shared" si="0"/>
        <v>50</v>
      </c>
      <c r="B66" s="195" t="s">
        <v>837</v>
      </c>
      <c r="C66" s="161"/>
      <c r="D66" s="314">
        <v>0</v>
      </c>
      <c r="E66" s="499"/>
      <c r="F66" s="499"/>
      <c r="G66" s="294"/>
      <c r="H66" s="63">
        <v>0</v>
      </c>
      <c r="I66" s="501"/>
      <c r="J66" s="501"/>
    </row>
    <row r="67" spans="1:10">
      <c r="A67" s="85">
        <f t="shared" si="0"/>
        <v>51</v>
      </c>
      <c r="B67" s="304" t="s">
        <v>46</v>
      </c>
      <c r="C67" s="286"/>
      <c r="D67" s="314">
        <v>0</v>
      </c>
      <c r="E67" s="499"/>
      <c r="F67" s="499"/>
      <c r="G67" s="294"/>
      <c r="H67" s="63">
        <v>0</v>
      </c>
      <c r="I67" s="501"/>
      <c r="J67" s="501"/>
    </row>
    <row r="68" spans="1:10">
      <c r="A68" s="85">
        <f t="shared" si="0"/>
        <v>52</v>
      </c>
      <c r="B68" s="304" t="s">
        <v>35</v>
      </c>
      <c r="C68" s="286"/>
      <c r="D68" s="314">
        <v>0</v>
      </c>
      <c r="E68" s="499"/>
      <c r="F68" s="499"/>
      <c r="G68" s="294"/>
      <c r="H68" s="63">
        <v>0</v>
      </c>
      <c r="I68" s="501"/>
      <c r="J68" s="501"/>
    </row>
    <row r="69" spans="1:10">
      <c r="A69" s="85">
        <f t="shared" si="0"/>
        <v>53</v>
      </c>
      <c r="B69" s="195" t="s">
        <v>63</v>
      </c>
      <c r="C69" s="161"/>
      <c r="D69" s="314">
        <v>0</v>
      </c>
      <c r="E69" s="499"/>
      <c r="F69" s="499"/>
      <c r="G69" s="294"/>
      <c r="H69" s="63">
        <v>0</v>
      </c>
      <c r="I69" s="501"/>
      <c r="J69" s="501"/>
    </row>
    <row r="70" spans="1:10">
      <c r="A70" s="85">
        <f t="shared" si="0"/>
        <v>54</v>
      </c>
      <c r="B70" s="195" t="s">
        <v>838</v>
      </c>
      <c r="C70" s="161"/>
      <c r="D70" s="324">
        <v>0</v>
      </c>
      <c r="E70" s="500"/>
      <c r="F70" s="500"/>
      <c r="G70" s="294"/>
      <c r="H70" s="325">
        <v>0</v>
      </c>
      <c r="I70" s="502"/>
      <c r="J70" s="502"/>
    </row>
    <row r="71" spans="1:10">
      <c r="A71" s="85">
        <f t="shared" si="0"/>
        <v>55</v>
      </c>
      <c r="B71" s="326" t="s">
        <v>839</v>
      </c>
      <c r="C71" s="331"/>
      <c r="D71" s="327">
        <f>SUM(D17:D70)</f>
        <v>4519491006.4499998</v>
      </c>
      <c r="E71" s="327">
        <f>SUM(E17:E70)</f>
        <v>2711057176.0800004</v>
      </c>
      <c r="F71" s="328">
        <f>E71/D71</f>
        <v>0.59985896027028496</v>
      </c>
      <c r="G71" s="297"/>
      <c r="H71" s="329">
        <f>SUM(H17:H70)</f>
        <v>2451161251.3400002</v>
      </c>
      <c r="I71" s="329">
        <f>SUM(I17:I70)</f>
        <v>1073123467.76</v>
      </c>
      <c r="J71" s="330">
        <f>I71/H71</f>
        <v>0.43780206919203912</v>
      </c>
    </row>
    <row r="72" spans="1:10" ht="15.75" thickBot="1">
      <c r="B72" s="287"/>
      <c r="C72" s="287"/>
      <c r="D72" s="288"/>
      <c r="E72" s="289"/>
      <c r="F72" s="290"/>
      <c r="G72" s="290"/>
      <c r="H72" s="165"/>
      <c r="I72" s="165"/>
    </row>
    <row r="73" spans="1:10" ht="15.75" thickBot="1">
      <c r="B73" s="287"/>
      <c r="C73" s="287"/>
      <c r="D73" s="288"/>
      <c r="E73" s="289"/>
      <c r="F73" s="291"/>
      <c r="G73" s="291"/>
      <c r="H73" s="292"/>
      <c r="I73" s="165"/>
      <c r="J73" s="226" t="s">
        <v>429</v>
      </c>
    </row>
    <row r="74" spans="1:10">
      <c r="G74" s="93"/>
    </row>
    <row r="75" spans="1:10">
      <c r="G75" s="93"/>
    </row>
    <row r="76" spans="1:10">
      <c r="G76" s="93"/>
    </row>
    <row r="77" spans="1:10">
      <c r="G77" s="93"/>
    </row>
    <row r="78" spans="1:10">
      <c r="G78" s="93"/>
    </row>
    <row r="79" spans="1:10">
      <c r="G79" s="93"/>
    </row>
    <row r="80" spans="1:10">
      <c r="G80" s="93"/>
    </row>
    <row r="81" spans="2:5">
      <c r="B81" s="293"/>
      <c r="C81" s="293"/>
      <c r="D81" s="287"/>
      <c r="E81" s="293"/>
    </row>
    <row r="82" spans="2:5">
      <c r="B82" s="293"/>
      <c r="C82" s="293"/>
      <c r="D82" s="287"/>
      <c r="E82" s="293"/>
    </row>
    <row r="83" spans="2:5">
      <c r="B83" s="293"/>
      <c r="C83" s="293"/>
      <c r="D83" s="287"/>
      <c r="E83" s="293"/>
    </row>
    <row r="84" spans="2:5">
      <c r="B84" s="293"/>
      <c r="C84" s="293"/>
      <c r="D84" s="287"/>
      <c r="E84" s="293"/>
    </row>
    <row r="85" spans="2:5">
      <c r="B85" s="293"/>
      <c r="C85" s="293"/>
      <c r="D85" s="287"/>
      <c r="E85" s="293"/>
    </row>
  </sheetData>
  <sheetProtection password="CF0E" sheet="1" objects="1" scenarios="1"/>
  <mergeCells count="16">
    <mergeCell ref="E63:F70"/>
    <mergeCell ref="B8:H8"/>
    <mergeCell ref="D15:F15"/>
    <mergeCell ref="H15:J15"/>
    <mergeCell ref="I24:J24"/>
    <mergeCell ref="I39:J39"/>
    <mergeCell ref="I45:J45"/>
    <mergeCell ref="I49:J49"/>
    <mergeCell ref="I53:J53"/>
    <mergeCell ref="I58:J58"/>
    <mergeCell ref="I62:J70"/>
    <mergeCell ref="B3:N7"/>
    <mergeCell ref="B9:J9"/>
    <mergeCell ref="B10:J10"/>
    <mergeCell ref="D13:F13"/>
    <mergeCell ref="H13:J13"/>
  </mergeCells>
  <hyperlinks>
    <hyperlink ref="J73" location="Listado!A1" display="REGRESAR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H34"/>
  <sheetViews>
    <sheetView workbookViewId="0">
      <selection activeCell="B37" sqref="B37"/>
    </sheetView>
  </sheetViews>
  <sheetFormatPr baseColWidth="10" defaultRowHeight="15"/>
  <cols>
    <col min="1" max="1" width="4.85546875" style="1" customWidth="1"/>
    <col min="2" max="2" width="70.85546875" style="1" customWidth="1"/>
    <col min="3" max="3" width="6.7109375" style="1" customWidth="1"/>
    <col min="4" max="4" width="18.42578125" style="1" customWidth="1"/>
    <col min="5" max="5" width="6.42578125" style="1" customWidth="1"/>
    <col min="6" max="6" width="5.85546875" style="85" customWidth="1"/>
    <col min="7" max="7" width="23.140625" style="85" customWidth="1"/>
    <col min="8" max="16384" width="11.42578125" style="1"/>
  </cols>
  <sheetData>
    <row r="2" spans="1:8" s="93" customFormat="1">
      <c r="F2" s="159"/>
      <c r="G2" s="159"/>
    </row>
    <row r="3" spans="1:8" ht="15" customHeight="1">
      <c r="B3" s="376" t="s">
        <v>934</v>
      </c>
      <c r="C3" s="376"/>
      <c r="D3" s="376"/>
      <c r="E3" s="376"/>
      <c r="F3" s="376"/>
      <c r="G3" s="376"/>
    </row>
    <row r="4" spans="1:8">
      <c r="B4" s="376"/>
      <c r="C4" s="376"/>
      <c r="D4" s="376"/>
      <c r="E4" s="376"/>
      <c r="F4" s="376"/>
      <c r="G4" s="376"/>
    </row>
    <row r="5" spans="1:8">
      <c r="B5" s="376"/>
      <c r="C5" s="376"/>
      <c r="D5" s="376"/>
      <c r="E5" s="376"/>
      <c r="F5" s="376"/>
      <c r="G5" s="376"/>
    </row>
    <row r="6" spans="1:8">
      <c r="B6" s="376"/>
      <c r="C6" s="376"/>
      <c r="D6" s="376"/>
      <c r="E6" s="376"/>
      <c r="F6" s="376"/>
      <c r="G6" s="376"/>
    </row>
    <row r="7" spans="1:8">
      <c r="B7" s="153"/>
      <c r="C7" s="153"/>
      <c r="D7" s="153"/>
      <c r="E7" s="153"/>
      <c r="F7" s="153"/>
      <c r="G7" s="153"/>
    </row>
    <row r="8" spans="1:8" ht="15.75" thickBot="1"/>
    <row r="9" spans="1:8">
      <c r="B9" s="465" t="s">
        <v>960</v>
      </c>
      <c r="C9" s="466"/>
      <c r="D9" s="466"/>
      <c r="E9" s="466"/>
      <c r="F9" s="466"/>
      <c r="G9" s="467"/>
    </row>
    <row r="10" spans="1:8" ht="18" customHeight="1" thickBot="1">
      <c r="B10" s="471" t="s">
        <v>935</v>
      </c>
      <c r="C10" s="473"/>
      <c r="D10" s="473"/>
      <c r="E10" s="473"/>
      <c r="F10" s="473"/>
      <c r="G10" s="489"/>
    </row>
    <row r="11" spans="1:8" ht="15.75" thickBot="1">
      <c r="B11" s="224"/>
      <c r="C11" s="224"/>
      <c r="D11" s="224"/>
      <c r="E11" s="224"/>
      <c r="F11" s="224"/>
      <c r="G11" s="224"/>
    </row>
    <row r="12" spans="1:8" ht="15.75" thickBot="1">
      <c r="B12" s="397" t="s">
        <v>192</v>
      </c>
      <c r="C12" s="154"/>
      <c r="D12" s="503" t="s">
        <v>324</v>
      </c>
      <c r="E12" s="503"/>
      <c r="F12" s="28"/>
      <c r="G12" s="157" t="s">
        <v>325</v>
      </c>
    </row>
    <row r="13" spans="1:8">
      <c r="B13" s="397"/>
      <c r="C13" s="154"/>
      <c r="D13" s="224"/>
      <c r="E13" s="224"/>
      <c r="F13" s="224"/>
      <c r="G13" s="224"/>
    </row>
    <row r="14" spans="1:8">
      <c r="B14" s="397"/>
      <c r="C14" s="154"/>
      <c r="D14" s="156"/>
      <c r="E14" s="156"/>
      <c r="F14" s="156"/>
      <c r="G14" s="156" t="s">
        <v>950</v>
      </c>
    </row>
    <row r="15" spans="1:8" ht="30">
      <c r="A15" s="370">
        <v>1</v>
      </c>
      <c r="B15" s="372" t="s">
        <v>936</v>
      </c>
      <c r="C15" s="48"/>
      <c r="D15" s="366">
        <v>52155</v>
      </c>
      <c r="E15" s="369">
        <f>D15/$D$30</f>
        <v>0.31656671846168788</v>
      </c>
      <c r="F15" s="242"/>
      <c r="G15" s="98"/>
      <c r="H15" s="202"/>
    </row>
    <row r="16" spans="1:8">
      <c r="A16" s="85">
        <f>1+A15</f>
        <v>2</v>
      </c>
      <c r="B16" s="373" t="s">
        <v>937</v>
      </c>
      <c r="C16" s="48"/>
      <c r="D16" s="367">
        <v>23300</v>
      </c>
      <c r="E16" s="369">
        <f t="shared" ref="E16:E30" si="0">D16/$D$30</f>
        <v>0.14142468680198117</v>
      </c>
      <c r="F16" s="242"/>
      <c r="G16" s="98"/>
      <c r="H16" s="202"/>
    </row>
    <row r="17" spans="1:8">
      <c r="A17" s="85">
        <f t="shared" ref="A17:A29" si="1">1+A16</f>
        <v>3</v>
      </c>
      <c r="B17" s="373" t="s">
        <v>764</v>
      </c>
      <c r="C17" s="48"/>
      <c r="D17" s="367">
        <v>18777</v>
      </c>
      <c r="E17" s="369">
        <f t="shared" si="0"/>
        <v>0.11397130232106439</v>
      </c>
      <c r="F17" s="242"/>
      <c r="G17" s="98"/>
      <c r="H17" s="202"/>
    </row>
    <row r="18" spans="1:8">
      <c r="A18" s="85">
        <f t="shared" si="1"/>
        <v>4</v>
      </c>
      <c r="B18" s="373" t="s">
        <v>938</v>
      </c>
      <c r="C18" s="48"/>
      <c r="D18" s="367">
        <v>21964</v>
      </c>
      <c r="E18" s="369">
        <f t="shared" si="0"/>
        <v>0.13331552879479461</v>
      </c>
      <c r="F18" s="242"/>
      <c r="G18" s="98"/>
      <c r="H18" s="202"/>
    </row>
    <row r="19" spans="1:8">
      <c r="A19" s="85">
        <f t="shared" si="1"/>
        <v>5</v>
      </c>
      <c r="B19" s="373" t="s">
        <v>939</v>
      </c>
      <c r="C19" s="48"/>
      <c r="D19" s="367">
        <v>8224</v>
      </c>
      <c r="E19" s="369">
        <f t="shared" si="0"/>
        <v>4.991745168495678E-2</v>
      </c>
      <c r="F19" s="242"/>
      <c r="G19" s="98"/>
      <c r="H19" s="202"/>
    </row>
    <row r="20" spans="1:8">
      <c r="A20" s="85">
        <f t="shared" si="1"/>
        <v>6</v>
      </c>
      <c r="B20" s="373" t="s">
        <v>940</v>
      </c>
      <c r="C20" s="48"/>
      <c r="D20" s="367">
        <v>8851</v>
      </c>
      <c r="E20" s="369">
        <f t="shared" si="0"/>
        <v>5.3723171797610957E-2</v>
      </c>
      <c r="F20" s="242"/>
      <c r="G20" s="98"/>
      <c r="H20" s="202"/>
    </row>
    <row r="21" spans="1:8">
      <c r="A21" s="85">
        <f t="shared" si="1"/>
        <v>7</v>
      </c>
      <c r="B21" s="373" t="s">
        <v>941</v>
      </c>
      <c r="C21" s="48"/>
      <c r="D21" s="367">
        <v>6991</v>
      </c>
      <c r="E21" s="369">
        <f t="shared" si="0"/>
        <v>4.243347576964164E-2</v>
      </c>
      <c r="F21" s="242"/>
      <c r="G21" s="98"/>
      <c r="H21" s="202"/>
    </row>
    <row r="22" spans="1:8">
      <c r="A22" s="85">
        <f t="shared" si="1"/>
        <v>8</v>
      </c>
      <c r="B22" s="373" t="s">
        <v>942</v>
      </c>
      <c r="C22" s="48"/>
      <c r="D22" s="367">
        <v>5142</v>
      </c>
      <c r="E22" s="369">
        <f t="shared" si="0"/>
        <v>3.121054676119258E-2</v>
      </c>
      <c r="F22" s="242"/>
      <c r="G22" s="98"/>
      <c r="H22" s="202"/>
    </row>
    <row r="23" spans="1:8">
      <c r="A23" s="85">
        <f t="shared" si="1"/>
        <v>9</v>
      </c>
      <c r="B23" s="373" t="s">
        <v>943</v>
      </c>
      <c r="C23" s="48"/>
      <c r="D23" s="367">
        <v>3807</v>
      </c>
      <c r="E23" s="369">
        <f t="shared" si="0"/>
        <v>2.3107458483053317E-2</v>
      </c>
      <c r="F23" s="242"/>
      <c r="G23" s="98"/>
      <c r="H23" s="202"/>
    </row>
    <row r="24" spans="1:8" ht="30">
      <c r="A24" s="370">
        <f t="shared" si="1"/>
        <v>10</v>
      </c>
      <c r="B24" s="374" t="s">
        <v>944</v>
      </c>
      <c r="C24" s="48"/>
      <c r="D24" s="366">
        <v>2247</v>
      </c>
      <c r="E24" s="369">
        <f t="shared" si="0"/>
        <v>1.3638681169272604E-2</v>
      </c>
      <c r="F24" s="242"/>
      <c r="G24" s="14"/>
      <c r="H24" s="202"/>
    </row>
    <row r="25" spans="1:8">
      <c r="A25" s="85">
        <f t="shared" si="1"/>
        <v>11</v>
      </c>
      <c r="B25" s="373" t="s">
        <v>945</v>
      </c>
      <c r="C25" s="48"/>
      <c r="D25" s="367">
        <v>1290</v>
      </c>
      <c r="E25" s="369">
        <f t="shared" si="0"/>
        <v>7.8299504710109737E-3</v>
      </c>
      <c r="F25" s="242"/>
      <c r="G25" s="14"/>
      <c r="H25" s="202"/>
    </row>
    <row r="26" spans="1:8">
      <c r="A26" s="85">
        <f t="shared" si="1"/>
        <v>12</v>
      </c>
      <c r="B26" s="373" t="s">
        <v>946</v>
      </c>
      <c r="C26" s="48"/>
      <c r="D26" s="367">
        <v>1420</v>
      </c>
      <c r="E26" s="369">
        <f t="shared" si="0"/>
        <v>8.6190152471593666E-3</v>
      </c>
      <c r="F26" s="242"/>
      <c r="G26" s="98"/>
      <c r="H26" s="202"/>
    </row>
    <row r="27" spans="1:8">
      <c r="A27" s="85">
        <f t="shared" si="1"/>
        <v>13</v>
      </c>
      <c r="B27" s="373" t="s">
        <v>947</v>
      </c>
      <c r="C27" s="48"/>
      <c r="D27" s="367">
        <v>3145</v>
      </c>
      <c r="E27" s="369">
        <f t="shared" si="0"/>
        <v>1.908929785374381E-2</v>
      </c>
      <c r="F27" s="242"/>
      <c r="G27" s="98"/>
      <c r="H27" s="202"/>
    </row>
    <row r="28" spans="1:8">
      <c r="A28" s="85">
        <f t="shared" si="1"/>
        <v>14</v>
      </c>
      <c r="B28" s="373" t="s">
        <v>948</v>
      </c>
      <c r="C28" s="48"/>
      <c r="D28" s="367">
        <v>3428</v>
      </c>
      <c r="E28" s="369">
        <f t="shared" si="0"/>
        <v>2.0807031174128385E-2</v>
      </c>
      <c r="F28" s="242"/>
      <c r="G28" s="98"/>
      <c r="H28" s="202"/>
    </row>
    <row r="29" spans="1:8">
      <c r="A29" s="85">
        <f t="shared" si="1"/>
        <v>15</v>
      </c>
      <c r="B29" s="373" t="s">
        <v>949</v>
      </c>
      <c r="C29" s="48"/>
      <c r="D29" s="367">
        <v>4011</v>
      </c>
      <c r="E29" s="369">
        <f t="shared" si="0"/>
        <v>2.4345683208701563E-2</v>
      </c>
      <c r="F29" s="242"/>
      <c r="G29" s="98"/>
      <c r="H29" s="202"/>
    </row>
    <row r="30" spans="1:8">
      <c r="A30" s="85"/>
      <c r="B30" s="165"/>
      <c r="C30" s="165"/>
      <c r="D30" s="368">
        <f>SUM(D15:D29)</f>
        <v>164752</v>
      </c>
      <c r="E30" s="369">
        <f t="shared" si="0"/>
        <v>1</v>
      </c>
      <c r="F30" s="165"/>
      <c r="G30" s="165"/>
      <c r="H30" s="202"/>
    </row>
    <row r="31" spans="1:8">
      <c r="B31" s="488"/>
      <c r="C31" s="488"/>
      <c r="D31" s="488"/>
      <c r="E31" s="488"/>
      <c r="F31" s="488"/>
      <c r="G31" s="488"/>
    </row>
    <row r="32" spans="1:8">
      <c r="B32" s="390"/>
      <c r="C32" s="488"/>
      <c r="D32" s="488"/>
      <c r="E32" s="488"/>
      <c r="F32" s="488"/>
      <c r="G32" s="488"/>
    </row>
    <row r="33" spans="1:8" ht="15.75" thickBot="1">
      <c r="F33" s="159"/>
    </row>
    <row r="34" spans="1:8" s="85" customFormat="1" ht="15.75" thickBot="1">
      <c r="A34" s="1"/>
      <c r="B34" s="1"/>
      <c r="C34" s="1"/>
      <c r="D34" s="1"/>
      <c r="E34" s="1"/>
      <c r="G34" s="226" t="s">
        <v>429</v>
      </c>
      <c r="H34" s="1"/>
    </row>
  </sheetData>
  <sheetProtection password="CF0E" sheet="1" objects="1" scenarios="1"/>
  <mergeCells count="7">
    <mergeCell ref="B32:G32"/>
    <mergeCell ref="D12:E12"/>
    <mergeCell ref="B3:G6"/>
    <mergeCell ref="B9:G9"/>
    <mergeCell ref="B10:G10"/>
    <mergeCell ref="B12:B14"/>
    <mergeCell ref="B31:G31"/>
  </mergeCells>
  <hyperlinks>
    <hyperlink ref="G34" location="Listado!A1" display="REGRESA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R86"/>
  <sheetViews>
    <sheetView workbookViewId="0">
      <selection activeCell="B30" sqref="B30"/>
    </sheetView>
  </sheetViews>
  <sheetFormatPr baseColWidth="10" defaultRowHeight="15"/>
  <cols>
    <col min="1" max="1" width="4.42578125" style="85" customWidth="1"/>
    <col min="2" max="2" width="52.42578125" style="1" customWidth="1"/>
    <col min="3" max="3" width="1.28515625" style="1" customWidth="1"/>
    <col min="4" max="4" width="11.7109375" style="1" customWidth="1"/>
    <col min="5" max="5" width="6.7109375" style="2" customWidth="1"/>
    <col min="6" max="6" width="11.7109375" style="1" customWidth="1"/>
    <col min="7" max="7" width="6.7109375" style="2" customWidth="1"/>
    <col min="8" max="8" width="11.7109375" style="1" customWidth="1"/>
    <col min="9" max="9" width="6.7109375" style="1" customWidth="1"/>
    <col min="10" max="10" width="3.140625" style="1" customWidth="1"/>
    <col min="11" max="11" width="11.7109375" style="1" customWidth="1"/>
    <col min="12" max="12" width="6.7109375" style="2" customWidth="1"/>
    <col min="13" max="13" width="11.7109375" style="2" customWidth="1"/>
    <col min="14" max="14" width="6.7109375" style="2" customWidth="1"/>
    <col min="15" max="15" width="10.42578125" style="2" customWidth="1"/>
    <col min="16" max="16" width="6.7109375" style="2" customWidth="1"/>
    <col min="17" max="17" width="10.42578125" style="2" customWidth="1"/>
    <col min="18" max="18" width="6.7109375" style="2" customWidth="1"/>
    <col min="19" max="16384" width="11.42578125" style="1"/>
  </cols>
  <sheetData>
    <row r="3" spans="1:18">
      <c r="B3" s="376" t="s">
        <v>353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1:18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</row>
    <row r="6" spans="1:18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7" spans="1:18" ht="15.75" thickBot="1"/>
    <row r="8" spans="1:18" ht="15.75" thickBot="1">
      <c r="B8" s="407" t="s">
        <v>462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9"/>
    </row>
    <row r="9" spans="1:18">
      <c r="B9" s="404" t="s">
        <v>348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6"/>
    </row>
    <row r="10" spans="1:18" ht="15.75" thickBot="1">
      <c r="B10" s="77"/>
      <c r="C10" s="77"/>
      <c r="D10" s="77"/>
      <c r="E10" s="6"/>
      <c r="F10" s="77"/>
      <c r="G10" s="6"/>
      <c r="H10" s="77"/>
      <c r="I10" s="77"/>
      <c r="J10" s="77"/>
      <c r="K10" s="77"/>
      <c r="L10" s="6"/>
      <c r="M10" s="77"/>
      <c r="N10" s="6"/>
      <c r="O10" s="77"/>
      <c r="P10" s="6"/>
      <c r="Q10" s="77"/>
      <c r="R10" s="77"/>
    </row>
    <row r="11" spans="1:18" ht="15.75" thickBot="1">
      <c r="B11" s="397" t="s">
        <v>194</v>
      </c>
      <c r="C11" s="83"/>
      <c r="D11" s="410" t="s">
        <v>0</v>
      </c>
      <c r="E11" s="410"/>
      <c r="F11" s="410"/>
      <c r="G11" s="410"/>
      <c r="H11" s="410"/>
      <c r="I11" s="410"/>
      <c r="J11" s="13"/>
      <c r="K11" s="383" t="s">
        <v>351</v>
      </c>
      <c r="L11" s="383"/>
      <c r="M11" s="383"/>
      <c r="N11" s="383"/>
      <c r="O11" s="383"/>
      <c r="P11" s="383"/>
      <c r="Q11" s="383"/>
      <c r="R11" s="383"/>
    </row>
    <row r="12" spans="1:18">
      <c r="B12" s="397"/>
      <c r="C12" s="83"/>
      <c r="D12" s="415" t="s">
        <v>349</v>
      </c>
      <c r="E12" s="416"/>
      <c r="F12" s="416"/>
      <c r="G12" s="416"/>
      <c r="H12" s="416"/>
      <c r="I12" s="416"/>
      <c r="J12" s="83"/>
      <c r="K12" s="417" t="s">
        <v>350</v>
      </c>
      <c r="L12" s="417"/>
      <c r="M12" s="417"/>
      <c r="N12" s="417"/>
      <c r="O12" s="417"/>
      <c r="P12" s="417"/>
      <c r="Q12" s="417"/>
      <c r="R12" s="417"/>
    </row>
    <row r="13" spans="1:18">
      <c r="B13" s="397"/>
      <c r="C13" s="83"/>
      <c r="D13" s="118"/>
      <c r="E13" s="119"/>
      <c r="F13" s="119"/>
      <c r="G13" s="119"/>
      <c r="H13" s="119"/>
      <c r="I13" s="119"/>
      <c r="J13" s="83"/>
      <c r="K13" s="78"/>
      <c r="L13" s="78"/>
      <c r="M13" s="78"/>
      <c r="N13" s="78"/>
      <c r="O13" s="78"/>
      <c r="P13" s="78"/>
      <c r="Q13" s="78"/>
      <c r="R13" s="78"/>
    </row>
    <row r="14" spans="1:18">
      <c r="B14" s="397"/>
      <c r="C14" s="83"/>
      <c r="D14" s="397" t="s">
        <v>13</v>
      </c>
      <c r="E14" s="397"/>
      <c r="F14" s="397" t="s">
        <v>1</v>
      </c>
      <c r="G14" s="397"/>
      <c r="H14" s="397" t="s">
        <v>2</v>
      </c>
      <c r="I14" s="397"/>
      <c r="J14" s="83"/>
      <c r="K14" s="398" t="s">
        <v>13</v>
      </c>
      <c r="L14" s="398"/>
      <c r="M14" s="398" t="s">
        <v>1</v>
      </c>
      <c r="N14" s="398"/>
      <c r="O14" s="398" t="s">
        <v>2</v>
      </c>
      <c r="P14" s="398"/>
      <c r="Q14" s="398" t="s">
        <v>14</v>
      </c>
      <c r="R14" s="398"/>
    </row>
    <row r="15" spans="1:18" ht="15.75" thickBot="1">
      <c r="B15" s="414"/>
      <c r="C15" s="83"/>
      <c r="D15" s="413"/>
      <c r="E15" s="413"/>
      <c r="F15" s="413"/>
      <c r="G15" s="413"/>
      <c r="H15" s="413"/>
      <c r="I15" s="413"/>
      <c r="J15" s="68"/>
      <c r="K15" s="413"/>
      <c r="L15" s="413"/>
      <c r="M15" s="413"/>
      <c r="N15" s="413"/>
      <c r="O15" s="413"/>
      <c r="P15" s="413"/>
      <c r="Q15" s="413"/>
      <c r="R15" s="413"/>
    </row>
    <row r="16" spans="1:18">
      <c r="A16" s="85">
        <v>1</v>
      </c>
      <c r="B16" s="193" t="s">
        <v>50</v>
      </c>
      <c r="C16" s="94"/>
      <c r="D16" s="69">
        <v>88119</v>
      </c>
      <c r="E16" s="33">
        <v>1</v>
      </c>
      <c r="F16" s="70">
        <v>63849</v>
      </c>
      <c r="G16" s="33">
        <f>F16/D16</f>
        <v>0.72457699247608343</v>
      </c>
      <c r="H16" s="36">
        <v>24270</v>
      </c>
      <c r="I16" s="71">
        <f>H16/D16</f>
        <v>0.27542300752391652</v>
      </c>
      <c r="J16" s="48"/>
      <c r="K16" s="69">
        <v>80467</v>
      </c>
      <c r="L16" s="35">
        <v>1</v>
      </c>
      <c r="M16" s="72">
        <v>57842</v>
      </c>
      <c r="N16" s="35">
        <f t="shared" ref="N16:N39" si="0">M16/K16</f>
        <v>0.71882883666596242</v>
      </c>
      <c r="O16" s="52">
        <v>22625</v>
      </c>
      <c r="P16" s="35">
        <f t="shared" ref="P16:P39" si="1">O16/K16</f>
        <v>0.28117116333403758</v>
      </c>
      <c r="Q16" s="52"/>
      <c r="R16" s="44"/>
    </row>
    <row r="17" spans="1:18">
      <c r="A17" s="85">
        <f>A16+1</f>
        <v>2</v>
      </c>
      <c r="B17" s="194" t="s">
        <v>16</v>
      </c>
      <c r="C17" s="94"/>
      <c r="D17" s="53">
        <v>16714</v>
      </c>
      <c r="E17" s="34">
        <v>1</v>
      </c>
      <c r="F17" s="37">
        <v>3682</v>
      </c>
      <c r="G17" s="34">
        <f t="shared" ref="G17:G63" si="2">F17/D17</f>
        <v>0.22029436400622232</v>
      </c>
      <c r="H17" s="37">
        <v>13032</v>
      </c>
      <c r="I17" s="73">
        <f t="shared" ref="I17:I62" si="3">H17/D17</f>
        <v>0.77970563599377762</v>
      </c>
      <c r="J17" s="48"/>
      <c r="K17" s="53">
        <v>16868</v>
      </c>
      <c r="L17" s="35">
        <v>1</v>
      </c>
      <c r="M17" s="41">
        <v>3864</v>
      </c>
      <c r="N17" s="35">
        <f t="shared" si="0"/>
        <v>0.22907280056912496</v>
      </c>
      <c r="O17" s="41">
        <v>13004</v>
      </c>
      <c r="P17" s="35">
        <f t="shared" si="1"/>
        <v>0.77092719943087507</v>
      </c>
      <c r="Q17" s="41"/>
      <c r="R17" s="45"/>
    </row>
    <row r="18" spans="1:18">
      <c r="A18" s="85">
        <f t="shared" ref="A18:A62" si="4">A17+1</f>
        <v>3</v>
      </c>
      <c r="B18" s="167" t="s">
        <v>328</v>
      </c>
      <c r="C18" s="93"/>
      <c r="D18" s="55">
        <v>5286</v>
      </c>
      <c r="E18" s="34">
        <v>1</v>
      </c>
      <c r="F18" s="41">
        <v>1544</v>
      </c>
      <c r="G18" s="34">
        <f t="shared" si="2"/>
        <v>0.29209231933409002</v>
      </c>
      <c r="H18" s="38">
        <v>3742</v>
      </c>
      <c r="I18" s="73">
        <f t="shared" si="3"/>
        <v>0.70790768066590992</v>
      </c>
      <c r="J18" s="54"/>
      <c r="K18" s="55">
        <v>5283</v>
      </c>
      <c r="L18" s="35">
        <v>1</v>
      </c>
      <c r="M18" s="56">
        <v>1599</v>
      </c>
      <c r="N18" s="35">
        <f t="shared" si="0"/>
        <v>0.30266893810335038</v>
      </c>
      <c r="O18" s="41">
        <v>3684</v>
      </c>
      <c r="P18" s="35">
        <f t="shared" si="1"/>
        <v>0.69733106189664962</v>
      </c>
      <c r="Q18" s="41"/>
      <c r="R18" s="45"/>
    </row>
    <row r="19" spans="1:18">
      <c r="A19" s="85">
        <f t="shared" si="4"/>
        <v>4</v>
      </c>
      <c r="B19" s="194" t="s">
        <v>56</v>
      </c>
      <c r="C19" s="94"/>
      <c r="D19" s="53">
        <v>3046</v>
      </c>
      <c r="E19" s="34">
        <v>1</v>
      </c>
      <c r="F19" s="37">
        <v>763</v>
      </c>
      <c r="G19" s="34">
        <f t="shared" si="2"/>
        <v>0.25049244911359159</v>
      </c>
      <c r="H19" s="37">
        <v>2283</v>
      </c>
      <c r="I19" s="73">
        <f t="shared" si="3"/>
        <v>0.74950755088640841</v>
      </c>
      <c r="J19" s="48"/>
      <c r="K19" s="53">
        <v>2849</v>
      </c>
      <c r="L19" s="35">
        <v>1</v>
      </c>
      <c r="M19" s="41">
        <v>742</v>
      </c>
      <c r="N19" s="35">
        <f t="shared" si="0"/>
        <v>0.26044226044226043</v>
      </c>
      <c r="O19" s="41">
        <v>2107</v>
      </c>
      <c r="P19" s="35">
        <f t="shared" si="1"/>
        <v>0.73955773955773951</v>
      </c>
      <c r="Q19" s="41"/>
      <c r="R19" s="45"/>
    </row>
    <row r="20" spans="1:18">
      <c r="A20" s="85">
        <f t="shared" si="4"/>
        <v>5</v>
      </c>
      <c r="B20" s="194" t="s">
        <v>57</v>
      </c>
      <c r="C20" s="94"/>
      <c r="D20" s="53">
        <v>2891</v>
      </c>
      <c r="E20" s="34">
        <v>1</v>
      </c>
      <c r="F20" s="37">
        <v>1403</v>
      </c>
      <c r="G20" s="34">
        <f t="shared" si="2"/>
        <v>0.48529920442753371</v>
      </c>
      <c r="H20" s="37">
        <v>1488</v>
      </c>
      <c r="I20" s="73">
        <f t="shared" si="3"/>
        <v>0.51470079557246629</v>
      </c>
      <c r="J20" s="48"/>
      <c r="K20" s="53">
        <v>2828</v>
      </c>
      <c r="L20" s="35">
        <v>1</v>
      </c>
      <c r="M20" s="56">
        <v>1382</v>
      </c>
      <c r="N20" s="35">
        <f t="shared" si="0"/>
        <v>0.48868458274398868</v>
      </c>
      <c r="O20" s="41">
        <v>1446</v>
      </c>
      <c r="P20" s="35">
        <f t="shared" si="1"/>
        <v>0.51131541725601126</v>
      </c>
      <c r="Q20" s="41"/>
      <c r="R20" s="45"/>
    </row>
    <row r="21" spans="1:18">
      <c r="A21" s="85">
        <f t="shared" si="4"/>
        <v>6</v>
      </c>
      <c r="B21" s="167" t="s">
        <v>25</v>
      </c>
      <c r="C21" s="93"/>
      <c r="D21" s="55">
        <v>2823</v>
      </c>
      <c r="E21" s="34">
        <v>1</v>
      </c>
      <c r="F21" s="41">
        <v>1495</v>
      </c>
      <c r="G21" s="34">
        <f t="shared" si="2"/>
        <v>0.52957846262840946</v>
      </c>
      <c r="H21" s="38">
        <v>1328</v>
      </c>
      <c r="I21" s="73">
        <f t="shared" si="3"/>
        <v>0.47042153737159048</v>
      </c>
      <c r="J21" s="54"/>
      <c r="K21" s="55">
        <v>2826</v>
      </c>
      <c r="L21" s="35">
        <v>1</v>
      </c>
      <c r="M21" s="57">
        <v>1492</v>
      </c>
      <c r="N21" s="35">
        <f t="shared" si="0"/>
        <v>0.52795470629865537</v>
      </c>
      <c r="O21" s="41">
        <v>1334</v>
      </c>
      <c r="P21" s="35">
        <f t="shared" si="1"/>
        <v>0.47204529370134468</v>
      </c>
      <c r="Q21" s="41"/>
      <c r="R21" s="45"/>
    </row>
    <row r="22" spans="1:18">
      <c r="A22" s="85">
        <f t="shared" si="4"/>
        <v>7</v>
      </c>
      <c r="B22" s="194" t="s">
        <v>20</v>
      </c>
      <c r="C22" s="94"/>
      <c r="D22" s="53">
        <v>2370</v>
      </c>
      <c r="E22" s="34">
        <v>1</v>
      </c>
      <c r="F22" s="37">
        <v>2196</v>
      </c>
      <c r="G22" s="34">
        <f t="shared" si="2"/>
        <v>0.92658227848101271</v>
      </c>
      <c r="H22" s="37">
        <v>174</v>
      </c>
      <c r="I22" s="73">
        <f t="shared" si="3"/>
        <v>7.3417721518987344E-2</v>
      </c>
      <c r="J22" s="48"/>
      <c r="K22" s="53">
        <v>2408</v>
      </c>
      <c r="L22" s="35">
        <v>1</v>
      </c>
      <c r="M22" s="58">
        <v>2237</v>
      </c>
      <c r="N22" s="35">
        <f t="shared" si="0"/>
        <v>0.9289867109634552</v>
      </c>
      <c r="O22" s="41">
        <v>171</v>
      </c>
      <c r="P22" s="35">
        <f t="shared" si="1"/>
        <v>7.1013289036544844E-2</v>
      </c>
      <c r="Q22" s="41"/>
      <c r="R22" s="45"/>
    </row>
    <row r="23" spans="1:18">
      <c r="A23" s="85">
        <f t="shared" si="4"/>
        <v>8</v>
      </c>
      <c r="B23" s="194" t="s">
        <v>21</v>
      </c>
      <c r="C23" s="94"/>
      <c r="D23" s="53">
        <v>2254</v>
      </c>
      <c r="E23" s="34">
        <v>1</v>
      </c>
      <c r="F23" s="37">
        <v>1104</v>
      </c>
      <c r="G23" s="34">
        <f t="shared" si="2"/>
        <v>0.48979591836734693</v>
      </c>
      <c r="H23" s="37">
        <v>1150</v>
      </c>
      <c r="I23" s="73">
        <f t="shared" si="3"/>
        <v>0.51020408163265307</v>
      </c>
      <c r="J23" s="48"/>
      <c r="K23" s="53">
        <v>2328</v>
      </c>
      <c r="L23" s="35">
        <v>1</v>
      </c>
      <c r="M23" s="41">
        <v>1156</v>
      </c>
      <c r="N23" s="35">
        <f t="shared" si="0"/>
        <v>0.49656357388316152</v>
      </c>
      <c r="O23" s="41">
        <v>1172</v>
      </c>
      <c r="P23" s="35">
        <f t="shared" si="1"/>
        <v>0.50343642611683848</v>
      </c>
      <c r="Q23" s="41"/>
      <c r="R23" s="45"/>
    </row>
    <row r="24" spans="1:18">
      <c r="A24" s="85">
        <f t="shared" si="4"/>
        <v>9</v>
      </c>
      <c r="B24" s="194" t="s">
        <v>58</v>
      </c>
      <c r="C24" s="94"/>
      <c r="D24" s="53">
        <v>1727</v>
      </c>
      <c r="E24" s="34">
        <v>1</v>
      </c>
      <c r="F24" s="37">
        <v>662</v>
      </c>
      <c r="G24" s="34">
        <f t="shared" si="2"/>
        <v>0.38332368268674</v>
      </c>
      <c r="H24" s="37">
        <v>1065</v>
      </c>
      <c r="I24" s="73">
        <f t="shared" si="3"/>
        <v>0.61667631731326</v>
      </c>
      <c r="J24" s="48"/>
      <c r="K24" s="53">
        <v>1734</v>
      </c>
      <c r="L24" s="35">
        <v>1</v>
      </c>
      <c r="M24" s="56">
        <v>690</v>
      </c>
      <c r="N24" s="35">
        <f t="shared" si="0"/>
        <v>0.39792387543252594</v>
      </c>
      <c r="O24" s="41">
        <v>1044</v>
      </c>
      <c r="P24" s="35">
        <f t="shared" si="1"/>
        <v>0.60207612456747406</v>
      </c>
      <c r="Q24" s="41"/>
      <c r="R24" s="45"/>
    </row>
    <row r="25" spans="1:18">
      <c r="A25" s="85">
        <f t="shared" si="4"/>
        <v>10</v>
      </c>
      <c r="B25" s="194" t="s">
        <v>59</v>
      </c>
      <c r="C25" s="94"/>
      <c r="D25" s="53">
        <v>1412</v>
      </c>
      <c r="E25" s="34">
        <v>1</v>
      </c>
      <c r="F25" s="37">
        <v>709</v>
      </c>
      <c r="G25" s="34">
        <f t="shared" si="2"/>
        <v>0.50212464589235128</v>
      </c>
      <c r="H25" s="37">
        <v>703</v>
      </c>
      <c r="I25" s="73">
        <f t="shared" si="3"/>
        <v>0.49787535410764872</v>
      </c>
      <c r="J25" s="48"/>
      <c r="K25" s="53">
        <v>1475</v>
      </c>
      <c r="L25" s="35">
        <v>1</v>
      </c>
      <c r="M25" s="56">
        <v>680</v>
      </c>
      <c r="N25" s="35">
        <f t="shared" si="0"/>
        <v>0.46101694915254238</v>
      </c>
      <c r="O25" s="41">
        <v>795</v>
      </c>
      <c r="P25" s="35">
        <f t="shared" si="1"/>
        <v>0.53898305084745768</v>
      </c>
      <c r="Q25" s="41"/>
      <c r="R25" s="45"/>
    </row>
    <row r="26" spans="1:18">
      <c r="A26" s="85">
        <f t="shared" si="4"/>
        <v>11</v>
      </c>
      <c r="B26" s="194" t="s">
        <v>60</v>
      </c>
      <c r="C26" s="94"/>
      <c r="D26" s="53">
        <v>1100</v>
      </c>
      <c r="E26" s="34">
        <v>1</v>
      </c>
      <c r="F26" s="37">
        <v>334</v>
      </c>
      <c r="G26" s="34">
        <f t="shared" si="2"/>
        <v>0.30363636363636365</v>
      </c>
      <c r="H26" s="37">
        <v>766</v>
      </c>
      <c r="I26" s="73">
        <f t="shared" si="3"/>
        <v>0.69636363636363641</v>
      </c>
      <c r="J26" s="48"/>
      <c r="K26" s="53">
        <v>1120</v>
      </c>
      <c r="L26" s="35">
        <v>1</v>
      </c>
      <c r="M26" s="41">
        <v>371</v>
      </c>
      <c r="N26" s="35">
        <f t="shared" si="0"/>
        <v>0.33124999999999999</v>
      </c>
      <c r="O26" s="41">
        <v>749</v>
      </c>
      <c r="P26" s="35">
        <f t="shared" si="1"/>
        <v>0.66874999999999996</v>
      </c>
      <c r="Q26" s="41"/>
      <c r="R26" s="45"/>
    </row>
    <row r="27" spans="1:18">
      <c r="A27" s="85">
        <f t="shared" si="4"/>
        <v>12</v>
      </c>
      <c r="B27" s="194" t="s">
        <v>29</v>
      </c>
      <c r="C27" s="94"/>
      <c r="D27" s="53">
        <v>505</v>
      </c>
      <c r="E27" s="34">
        <v>1</v>
      </c>
      <c r="F27" s="37">
        <v>267</v>
      </c>
      <c r="G27" s="34">
        <f t="shared" si="2"/>
        <v>0.52871287128712874</v>
      </c>
      <c r="H27" s="37">
        <v>238</v>
      </c>
      <c r="I27" s="73">
        <f t="shared" si="3"/>
        <v>0.47128712871287126</v>
      </c>
      <c r="J27" s="48"/>
      <c r="K27" s="53">
        <v>1094</v>
      </c>
      <c r="L27" s="35">
        <v>1</v>
      </c>
      <c r="M27" s="41">
        <v>523</v>
      </c>
      <c r="N27" s="35">
        <f t="shared" si="0"/>
        <v>0.4780621572212066</v>
      </c>
      <c r="O27" s="41">
        <v>571</v>
      </c>
      <c r="P27" s="35">
        <f t="shared" si="1"/>
        <v>0.5219378427787934</v>
      </c>
      <c r="Q27" s="41"/>
      <c r="R27" s="45"/>
    </row>
    <row r="28" spans="1:18">
      <c r="A28" s="85">
        <f t="shared" si="4"/>
        <v>13</v>
      </c>
      <c r="B28" s="167" t="s">
        <v>34</v>
      </c>
      <c r="C28" s="93"/>
      <c r="D28" s="55">
        <v>865</v>
      </c>
      <c r="E28" s="34">
        <v>1</v>
      </c>
      <c r="F28" s="41">
        <v>365</v>
      </c>
      <c r="G28" s="34">
        <f t="shared" si="2"/>
        <v>0.42196531791907516</v>
      </c>
      <c r="H28" s="38">
        <v>500</v>
      </c>
      <c r="I28" s="73">
        <f t="shared" si="3"/>
        <v>0.5780346820809249</v>
      </c>
      <c r="J28" s="54"/>
      <c r="K28" s="55">
        <v>850</v>
      </c>
      <c r="L28" s="35">
        <v>1</v>
      </c>
      <c r="M28" s="58">
        <v>365</v>
      </c>
      <c r="N28" s="35">
        <f t="shared" si="0"/>
        <v>0.42941176470588233</v>
      </c>
      <c r="O28" s="41">
        <v>485</v>
      </c>
      <c r="P28" s="35">
        <f t="shared" si="1"/>
        <v>0.57058823529411762</v>
      </c>
      <c r="Q28" s="41"/>
      <c r="R28" s="45"/>
    </row>
    <row r="29" spans="1:18">
      <c r="A29" s="85">
        <f t="shared" si="4"/>
        <v>14</v>
      </c>
      <c r="B29" s="194" t="s">
        <v>61</v>
      </c>
      <c r="C29" s="94"/>
      <c r="D29" s="53">
        <v>705</v>
      </c>
      <c r="E29" s="34">
        <v>1</v>
      </c>
      <c r="F29" s="37">
        <v>421</v>
      </c>
      <c r="G29" s="34">
        <f t="shared" si="2"/>
        <v>0.59716312056737586</v>
      </c>
      <c r="H29" s="37">
        <v>284</v>
      </c>
      <c r="I29" s="73">
        <f t="shared" si="3"/>
        <v>0.40283687943262414</v>
      </c>
      <c r="J29" s="48"/>
      <c r="K29" s="53">
        <v>705</v>
      </c>
      <c r="L29" s="35">
        <v>1</v>
      </c>
      <c r="M29" s="41">
        <v>422</v>
      </c>
      <c r="N29" s="35">
        <f t="shared" si="0"/>
        <v>0.59858156028368792</v>
      </c>
      <c r="O29" s="41">
        <v>283</v>
      </c>
      <c r="P29" s="35">
        <f t="shared" si="1"/>
        <v>0.40141843971631208</v>
      </c>
      <c r="Q29" s="41"/>
      <c r="R29" s="45"/>
    </row>
    <row r="30" spans="1:18">
      <c r="A30" s="85">
        <f t="shared" si="4"/>
        <v>15</v>
      </c>
      <c r="B30" s="194" t="s">
        <v>344</v>
      </c>
      <c r="C30" s="94"/>
      <c r="D30" s="53">
        <v>500</v>
      </c>
      <c r="E30" s="34">
        <v>1</v>
      </c>
      <c r="F30" s="37">
        <v>250</v>
      </c>
      <c r="G30" s="34">
        <f t="shared" si="2"/>
        <v>0.5</v>
      </c>
      <c r="H30" s="37">
        <v>250</v>
      </c>
      <c r="I30" s="73">
        <f t="shared" si="3"/>
        <v>0.5</v>
      </c>
      <c r="J30" s="48"/>
      <c r="K30" s="53">
        <v>508</v>
      </c>
      <c r="L30" s="35">
        <v>1</v>
      </c>
      <c r="M30" s="56">
        <v>258</v>
      </c>
      <c r="N30" s="35">
        <f t="shared" si="0"/>
        <v>0.50787401574803148</v>
      </c>
      <c r="O30" s="41">
        <v>250</v>
      </c>
      <c r="P30" s="35">
        <f t="shared" si="1"/>
        <v>0.49212598425196852</v>
      </c>
      <c r="Q30" s="41"/>
      <c r="R30" s="45"/>
    </row>
    <row r="31" spans="1:18">
      <c r="A31" s="85">
        <f t="shared" si="4"/>
        <v>16</v>
      </c>
      <c r="B31" s="194" t="s">
        <v>30</v>
      </c>
      <c r="C31" s="94"/>
      <c r="D31" s="53">
        <v>436</v>
      </c>
      <c r="E31" s="34">
        <v>1</v>
      </c>
      <c r="F31" s="37">
        <v>223</v>
      </c>
      <c r="G31" s="34">
        <f t="shared" si="2"/>
        <v>0.51146788990825687</v>
      </c>
      <c r="H31" s="37">
        <v>213</v>
      </c>
      <c r="I31" s="73">
        <f t="shared" si="3"/>
        <v>0.48853211009174313</v>
      </c>
      <c r="J31" s="48"/>
      <c r="K31" s="53">
        <v>456</v>
      </c>
      <c r="L31" s="35">
        <v>1</v>
      </c>
      <c r="M31" s="58">
        <v>182</v>
      </c>
      <c r="N31" s="35">
        <f t="shared" si="0"/>
        <v>0.39912280701754388</v>
      </c>
      <c r="O31" s="41">
        <v>274</v>
      </c>
      <c r="P31" s="35">
        <f t="shared" si="1"/>
        <v>0.60087719298245612</v>
      </c>
      <c r="Q31" s="41"/>
      <c r="R31" s="45"/>
    </row>
    <row r="32" spans="1:18">
      <c r="A32" s="85">
        <f t="shared" si="4"/>
        <v>17</v>
      </c>
      <c r="B32" s="167" t="s">
        <v>62</v>
      </c>
      <c r="C32" s="93"/>
      <c r="D32" s="55">
        <v>454</v>
      </c>
      <c r="E32" s="34">
        <v>1</v>
      </c>
      <c r="F32" s="41">
        <v>174</v>
      </c>
      <c r="G32" s="34">
        <f t="shared" si="2"/>
        <v>0.38325991189427311</v>
      </c>
      <c r="H32" s="38">
        <v>280</v>
      </c>
      <c r="I32" s="73">
        <f t="shared" si="3"/>
        <v>0.61674008810572689</v>
      </c>
      <c r="J32" s="54"/>
      <c r="K32" s="55">
        <v>422</v>
      </c>
      <c r="L32" s="35">
        <v>1</v>
      </c>
      <c r="M32" s="57">
        <v>220</v>
      </c>
      <c r="N32" s="35">
        <f t="shared" si="0"/>
        <v>0.52132701421800953</v>
      </c>
      <c r="O32" s="41">
        <v>202</v>
      </c>
      <c r="P32" s="35">
        <f t="shared" si="1"/>
        <v>0.47867298578199052</v>
      </c>
      <c r="Q32" s="41"/>
      <c r="R32" s="45"/>
    </row>
    <row r="33" spans="1:18">
      <c r="A33" s="85">
        <f t="shared" si="4"/>
        <v>18</v>
      </c>
      <c r="B33" s="63" t="s">
        <v>24</v>
      </c>
      <c r="C33" s="95"/>
      <c r="D33" s="60">
        <v>376</v>
      </c>
      <c r="E33" s="34">
        <v>1</v>
      </c>
      <c r="F33" s="42">
        <v>154</v>
      </c>
      <c r="G33" s="34">
        <f t="shared" si="2"/>
        <v>0.40957446808510639</v>
      </c>
      <c r="H33" s="39">
        <v>222</v>
      </c>
      <c r="I33" s="73">
        <f t="shared" si="3"/>
        <v>0.59042553191489366</v>
      </c>
      <c r="J33" s="59"/>
      <c r="K33" s="60">
        <v>395</v>
      </c>
      <c r="L33" s="35">
        <v>1</v>
      </c>
      <c r="M33" s="58">
        <v>164</v>
      </c>
      <c r="N33" s="35">
        <f t="shared" si="0"/>
        <v>0.41518987341772151</v>
      </c>
      <c r="O33" s="41">
        <v>231</v>
      </c>
      <c r="P33" s="35">
        <f t="shared" si="1"/>
        <v>0.58481012658227849</v>
      </c>
      <c r="Q33" s="41"/>
      <c r="R33" s="45"/>
    </row>
    <row r="34" spans="1:18">
      <c r="A34" s="85">
        <f t="shared" si="4"/>
        <v>19</v>
      </c>
      <c r="B34" s="194" t="s">
        <v>26</v>
      </c>
      <c r="C34" s="94"/>
      <c r="D34" s="53">
        <v>171</v>
      </c>
      <c r="E34" s="34">
        <v>1</v>
      </c>
      <c r="F34" s="37">
        <v>74</v>
      </c>
      <c r="G34" s="34">
        <f t="shared" si="2"/>
        <v>0.43274853801169588</v>
      </c>
      <c r="H34" s="37">
        <v>97</v>
      </c>
      <c r="I34" s="73">
        <f t="shared" si="3"/>
        <v>0.56725146198830412</v>
      </c>
      <c r="J34" s="48"/>
      <c r="K34" s="53">
        <v>338</v>
      </c>
      <c r="L34" s="35">
        <v>1</v>
      </c>
      <c r="M34" s="41">
        <v>176</v>
      </c>
      <c r="N34" s="35">
        <f t="shared" si="0"/>
        <v>0.52071005917159763</v>
      </c>
      <c r="O34" s="41">
        <v>162</v>
      </c>
      <c r="P34" s="35">
        <f t="shared" si="1"/>
        <v>0.47928994082840237</v>
      </c>
      <c r="Q34" s="41"/>
      <c r="R34" s="45"/>
    </row>
    <row r="35" spans="1:18">
      <c r="A35" s="85">
        <f t="shared" si="4"/>
        <v>20</v>
      </c>
      <c r="B35" s="167" t="s">
        <v>63</v>
      </c>
      <c r="C35" s="93"/>
      <c r="D35" s="55">
        <v>296</v>
      </c>
      <c r="E35" s="34">
        <v>1</v>
      </c>
      <c r="F35" s="41">
        <v>194</v>
      </c>
      <c r="G35" s="34">
        <f t="shared" si="2"/>
        <v>0.65540540540540537</v>
      </c>
      <c r="H35" s="38">
        <v>102</v>
      </c>
      <c r="I35" s="73">
        <f t="shared" si="3"/>
        <v>0.34459459459459457</v>
      </c>
      <c r="J35" s="54"/>
      <c r="K35" s="55">
        <v>318</v>
      </c>
      <c r="L35" s="35">
        <v>1</v>
      </c>
      <c r="M35" s="41">
        <v>215</v>
      </c>
      <c r="N35" s="35">
        <f t="shared" si="0"/>
        <v>0.67610062893081757</v>
      </c>
      <c r="O35" s="41">
        <v>103</v>
      </c>
      <c r="P35" s="35">
        <f t="shared" si="1"/>
        <v>0.32389937106918237</v>
      </c>
      <c r="Q35" s="41"/>
      <c r="R35" s="45"/>
    </row>
    <row r="36" spans="1:18">
      <c r="A36" s="85">
        <f t="shared" si="4"/>
        <v>21</v>
      </c>
      <c r="B36" s="194" t="s">
        <v>345</v>
      </c>
      <c r="C36" s="94"/>
      <c r="D36" s="53">
        <v>284</v>
      </c>
      <c r="E36" s="34">
        <v>1</v>
      </c>
      <c r="F36" s="37">
        <v>90</v>
      </c>
      <c r="G36" s="34">
        <f t="shared" si="2"/>
        <v>0.31690140845070425</v>
      </c>
      <c r="H36" s="37">
        <v>194</v>
      </c>
      <c r="I36" s="73">
        <f t="shared" si="3"/>
        <v>0.68309859154929575</v>
      </c>
      <c r="J36" s="48"/>
      <c r="K36" s="53">
        <v>295</v>
      </c>
      <c r="L36" s="35">
        <v>1</v>
      </c>
      <c r="M36" s="56">
        <v>155</v>
      </c>
      <c r="N36" s="35">
        <f t="shared" si="0"/>
        <v>0.52542372881355937</v>
      </c>
      <c r="O36" s="41">
        <v>140</v>
      </c>
      <c r="P36" s="35">
        <f t="shared" si="1"/>
        <v>0.47457627118644069</v>
      </c>
      <c r="Q36" s="41"/>
      <c r="R36" s="45"/>
    </row>
    <row r="37" spans="1:18">
      <c r="A37" s="85">
        <f t="shared" si="4"/>
        <v>22</v>
      </c>
      <c r="B37" s="194" t="s">
        <v>64</v>
      </c>
      <c r="C37" s="94"/>
      <c r="D37" s="53">
        <v>311</v>
      </c>
      <c r="E37" s="34">
        <v>1</v>
      </c>
      <c r="F37" s="37">
        <v>205</v>
      </c>
      <c r="G37" s="34">
        <f t="shared" si="2"/>
        <v>0.65916398713826363</v>
      </c>
      <c r="H37" s="37">
        <v>106</v>
      </c>
      <c r="I37" s="73">
        <f t="shared" si="3"/>
        <v>0.34083601286173631</v>
      </c>
      <c r="J37" s="48"/>
      <c r="K37" s="53">
        <v>294</v>
      </c>
      <c r="L37" s="35">
        <v>1</v>
      </c>
      <c r="M37" s="56">
        <v>196</v>
      </c>
      <c r="N37" s="35">
        <f t="shared" si="0"/>
        <v>0.66666666666666663</v>
      </c>
      <c r="O37" s="41">
        <v>98</v>
      </c>
      <c r="P37" s="35">
        <f t="shared" si="1"/>
        <v>0.33333333333333331</v>
      </c>
      <c r="Q37" s="41"/>
      <c r="R37" s="45"/>
    </row>
    <row r="38" spans="1:18">
      <c r="A38" s="85">
        <f t="shared" si="4"/>
        <v>23</v>
      </c>
      <c r="B38" s="194" t="s">
        <v>65</v>
      </c>
      <c r="C38" s="94"/>
      <c r="D38" s="53">
        <v>229</v>
      </c>
      <c r="E38" s="34">
        <v>1</v>
      </c>
      <c r="F38" s="37">
        <v>138</v>
      </c>
      <c r="G38" s="34">
        <f t="shared" si="2"/>
        <v>0.6026200873362445</v>
      </c>
      <c r="H38" s="37">
        <v>91</v>
      </c>
      <c r="I38" s="73">
        <f t="shared" si="3"/>
        <v>0.39737991266375544</v>
      </c>
      <c r="J38" s="48"/>
      <c r="K38" s="53">
        <v>227</v>
      </c>
      <c r="L38" s="35">
        <v>1</v>
      </c>
      <c r="M38" s="56">
        <v>138</v>
      </c>
      <c r="N38" s="35">
        <f t="shared" si="0"/>
        <v>0.60792951541850215</v>
      </c>
      <c r="O38" s="41">
        <v>88</v>
      </c>
      <c r="P38" s="35">
        <f t="shared" si="1"/>
        <v>0.38766519823788548</v>
      </c>
      <c r="Q38" s="41">
        <v>1</v>
      </c>
      <c r="R38" s="32">
        <f>Q38/K63</f>
        <v>7.7953259225768222E-6</v>
      </c>
    </row>
    <row r="39" spans="1:18">
      <c r="A39" s="85">
        <f t="shared" si="4"/>
        <v>24</v>
      </c>
      <c r="B39" s="194" t="s">
        <v>66</v>
      </c>
      <c r="C39" s="94"/>
      <c r="D39" s="53">
        <v>200</v>
      </c>
      <c r="E39" s="34">
        <v>1</v>
      </c>
      <c r="F39" s="37">
        <v>126</v>
      </c>
      <c r="G39" s="34">
        <f t="shared" si="2"/>
        <v>0.63</v>
      </c>
      <c r="H39" s="37">
        <v>74</v>
      </c>
      <c r="I39" s="73">
        <f t="shared" si="3"/>
        <v>0.37</v>
      </c>
      <c r="J39" s="48"/>
      <c r="K39" s="53">
        <v>201</v>
      </c>
      <c r="L39" s="35">
        <v>1</v>
      </c>
      <c r="M39" s="41">
        <v>127</v>
      </c>
      <c r="N39" s="35">
        <f t="shared" si="0"/>
        <v>0.63184079601990051</v>
      </c>
      <c r="O39" s="41">
        <v>74</v>
      </c>
      <c r="P39" s="35">
        <f t="shared" si="1"/>
        <v>0.36815920398009949</v>
      </c>
      <c r="Q39" s="41"/>
      <c r="R39" s="45"/>
    </row>
    <row r="40" spans="1:18">
      <c r="A40" s="85">
        <f t="shared" si="4"/>
        <v>25</v>
      </c>
      <c r="B40" s="194" t="s">
        <v>346</v>
      </c>
      <c r="C40" s="94"/>
      <c r="D40" s="53">
        <v>193</v>
      </c>
      <c r="E40" s="34">
        <v>1</v>
      </c>
      <c r="F40" s="37">
        <v>106</v>
      </c>
      <c r="G40" s="34">
        <f t="shared" si="2"/>
        <v>0.54922279792746109</v>
      </c>
      <c r="H40" s="37">
        <v>87</v>
      </c>
      <c r="I40" s="73">
        <f t="shared" si="3"/>
        <v>0.45077720207253885</v>
      </c>
      <c r="J40" s="48"/>
      <c r="K40" s="47"/>
      <c r="L40" s="35"/>
      <c r="M40" s="47"/>
      <c r="N40" s="35"/>
      <c r="O40" s="47"/>
      <c r="P40" s="35"/>
      <c r="Q40" s="41"/>
      <c r="R40" s="45"/>
    </row>
    <row r="41" spans="1:18">
      <c r="A41" s="85">
        <f t="shared" si="4"/>
        <v>26</v>
      </c>
      <c r="B41" s="194" t="s">
        <v>67</v>
      </c>
      <c r="C41" s="94"/>
      <c r="D41" s="53">
        <v>184</v>
      </c>
      <c r="E41" s="34">
        <v>1</v>
      </c>
      <c r="F41" s="37">
        <v>108</v>
      </c>
      <c r="G41" s="34">
        <f t="shared" si="2"/>
        <v>0.58695652173913049</v>
      </c>
      <c r="H41" s="37">
        <v>76</v>
      </c>
      <c r="I41" s="73">
        <f t="shared" si="3"/>
        <v>0.41304347826086957</v>
      </c>
      <c r="J41" s="48"/>
      <c r="K41" s="53">
        <v>197</v>
      </c>
      <c r="L41" s="35">
        <v>1</v>
      </c>
      <c r="M41" s="58">
        <v>137</v>
      </c>
      <c r="N41" s="35">
        <f t="shared" ref="N41:N63" si="5">M41/K41</f>
        <v>0.69543147208121825</v>
      </c>
      <c r="O41" s="41">
        <v>60</v>
      </c>
      <c r="P41" s="35">
        <f t="shared" ref="P41:P63" si="6">O41/K41</f>
        <v>0.30456852791878175</v>
      </c>
      <c r="Q41" s="41"/>
      <c r="R41" s="45"/>
    </row>
    <row r="42" spans="1:18" ht="30" customHeight="1">
      <c r="A42" s="85">
        <f t="shared" si="4"/>
        <v>27</v>
      </c>
      <c r="B42" s="195" t="s">
        <v>68</v>
      </c>
      <c r="C42" s="96"/>
      <c r="D42" s="60">
        <v>156</v>
      </c>
      <c r="E42" s="34">
        <v>1</v>
      </c>
      <c r="F42" s="42">
        <v>59</v>
      </c>
      <c r="G42" s="34">
        <f t="shared" si="2"/>
        <v>0.37820512820512819</v>
      </c>
      <c r="H42" s="39">
        <v>97</v>
      </c>
      <c r="I42" s="73">
        <f t="shared" si="3"/>
        <v>0.62179487179487181</v>
      </c>
      <c r="J42" s="54"/>
      <c r="K42" s="55">
        <v>171</v>
      </c>
      <c r="L42" s="35">
        <v>1</v>
      </c>
      <c r="M42" s="58">
        <v>113</v>
      </c>
      <c r="N42" s="35">
        <f t="shared" si="5"/>
        <v>0.66081871345029242</v>
      </c>
      <c r="O42" s="41">
        <v>58</v>
      </c>
      <c r="P42" s="35">
        <f t="shared" si="6"/>
        <v>0.33918128654970758</v>
      </c>
      <c r="Q42" s="41"/>
      <c r="R42" s="45"/>
    </row>
    <row r="43" spans="1:18" ht="27.75" customHeight="1">
      <c r="A43" s="85">
        <f t="shared" si="4"/>
        <v>28</v>
      </c>
      <c r="B43" s="195" t="s">
        <v>69</v>
      </c>
      <c r="C43" s="96"/>
      <c r="D43" s="60">
        <v>147</v>
      </c>
      <c r="E43" s="34">
        <v>1</v>
      </c>
      <c r="F43" s="42">
        <v>72</v>
      </c>
      <c r="G43" s="34">
        <f t="shared" si="2"/>
        <v>0.48979591836734693</v>
      </c>
      <c r="H43" s="39">
        <v>75</v>
      </c>
      <c r="I43" s="73">
        <f t="shared" si="3"/>
        <v>0.51020408163265307</v>
      </c>
      <c r="J43" s="54"/>
      <c r="K43" s="55">
        <v>165</v>
      </c>
      <c r="L43" s="35">
        <v>1</v>
      </c>
      <c r="M43" s="58">
        <v>84</v>
      </c>
      <c r="N43" s="35">
        <f t="shared" si="5"/>
        <v>0.50909090909090904</v>
      </c>
      <c r="O43" s="41">
        <v>81</v>
      </c>
      <c r="P43" s="35">
        <f t="shared" si="6"/>
        <v>0.49090909090909091</v>
      </c>
      <c r="Q43" s="41"/>
      <c r="R43" s="45"/>
    </row>
    <row r="44" spans="1:18">
      <c r="A44" s="85">
        <f t="shared" si="4"/>
        <v>29</v>
      </c>
      <c r="B44" s="196" t="s">
        <v>40</v>
      </c>
      <c r="C44" s="97"/>
      <c r="D44" s="53">
        <v>166</v>
      </c>
      <c r="E44" s="34">
        <v>1</v>
      </c>
      <c r="F44" s="37">
        <v>110</v>
      </c>
      <c r="G44" s="34">
        <f t="shared" si="2"/>
        <v>0.66265060240963858</v>
      </c>
      <c r="H44" s="37">
        <v>56</v>
      </c>
      <c r="I44" s="73">
        <f t="shared" si="3"/>
        <v>0.33734939759036142</v>
      </c>
      <c r="J44" s="48"/>
      <c r="K44" s="53">
        <v>163</v>
      </c>
      <c r="L44" s="35">
        <v>1</v>
      </c>
      <c r="M44" s="58">
        <v>75</v>
      </c>
      <c r="N44" s="35">
        <f t="shared" si="5"/>
        <v>0.46012269938650308</v>
      </c>
      <c r="O44" s="41">
        <v>88</v>
      </c>
      <c r="P44" s="35">
        <f t="shared" si="6"/>
        <v>0.53987730061349692</v>
      </c>
      <c r="Q44" s="41"/>
      <c r="R44" s="45"/>
    </row>
    <row r="45" spans="1:18" ht="30">
      <c r="A45" s="85">
        <f t="shared" si="4"/>
        <v>30</v>
      </c>
      <c r="B45" s="196" t="s">
        <v>327</v>
      </c>
      <c r="C45" s="97"/>
      <c r="D45" s="53">
        <v>140</v>
      </c>
      <c r="E45" s="34">
        <v>1</v>
      </c>
      <c r="F45" s="37">
        <v>76</v>
      </c>
      <c r="G45" s="34">
        <f t="shared" si="2"/>
        <v>0.54285714285714282</v>
      </c>
      <c r="H45" s="37">
        <v>64</v>
      </c>
      <c r="I45" s="73">
        <f t="shared" si="3"/>
        <v>0.45714285714285713</v>
      </c>
      <c r="J45" s="48"/>
      <c r="K45" s="53">
        <v>142</v>
      </c>
      <c r="L45" s="35">
        <v>1</v>
      </c>
      <c r="M45" s="56">
        <v>81</v>
      </c>
      <c r="N45" s="35">
        <f t="shared" si="5"/>
        <v>0.57042253521126762</v>
      </c>
      <c r="O45" s="41">
        <v>61</v>
      </c>
      <c r="P45" s="35">
        <f t="shared" si="6"/>
        <v>0.42957746478873238</v>
      </c>
      <c r="Q45" s="41"/>
      <c r="R45" s="45"/>
    </row>
    <row r="46" spans="1:18">
      <c r="A46" s="85">
        <f t="shared" si="4"/>
        <v>31</v>
      </c>
      <c r="B46" s="167" t="s">
        <v>52</v>
      </c>
      <c r="C46" s="93"/>
      <c r="D46" s="55">
        <v>134</v>
      </c>
      <c r="E46" s="34">
        <v>1</v>
      </c>
      <c r="F46" s="41">
        <v>68</v>
      </c>
      <c r="G46" s="34">
        <f t="shared" si="2"/>
        <v>0.5074626865671642</v>
      </c>
      <c r="H46" s="38">
        <v>66</v>
      </c>
      <c r="I46" s="73">
        <f t="shared" si="3"/>
        <v>0.4925373134328358</v>
      </c>
      <c r="J46" s="54"/>
      <c r="K46" s="55">
        <v>140</v>
      </c>
      <c r="L46" s="35">
        <v>1</v>
      </c>
      <c r="M46" s="58">
        <v>73</v>
      </c>
      <c r="N46" s="35">
        <f t="shared" si="5"/>
        <v>0.52142857142857146</v>
      </c>
      <c r="O46" s="41">
        <v>67</v>
      </c>
      <c r="P46" s="35">
        <f t="shared" si="6"/>
        <v>0.47857142857142859</v>
      </c>
      <c r="Q46" s="41"/>
      <c r="R46" s="45"/>
    </row>
    <row r="47" spans="1:18">
      <c r="A47" s="85">
        <f t="shared" si="4"/>
        <v>32</v>
      </c>
      <c r="B47" s="167" t="s">
        <v>70</v>
      </c>
      <c r="C47" s="93"/>
      <c r="D47" s="55">
        <v>136</v>
      </c>
      <c r="E47" s="34">
        <v>1</v>
      </c>
      <c r="F47" s="41">
        <v>68</v>
      </c>
      <c r="G47" s="34">
        <f t="shared" si="2"/>
        <v>0.5</v>
      </c>
      <c r="H47" s="38">
        <v>68</v>
      </c>
      <c r="I47" s="73">
        <f t="shared" si="3"/>
        <v>0.5</v>
      </c>
      <c r="J47" s="54"/>
      <c r="K47" s="55">
        <v>136</v>
      </c>
      <c r="L47" s="35">
        <v>1</v>
      </c>
      <c r="M47" s="58">
        <v>65</v>
      </c>
      <c r="N47" s="35">
        <f t="shared" si="5"/>
        <v>0.47794117647058826</v>
      </c>
      <c r="O47" s="41">
        <v>71</v>
      </c>
      <c r="P47" s="35">
        <f t="shared" si="6"/>
        <v>0.5220588235294118</v>
      </c>
      <c r="Q47" s="41"/>
      <c r="R47" s="45"/>
    </row>
    <row r="48" spans="1:18">
      <c r="A48" s="85">
        <f t="shared" si="4"/>
        <v>33</v>
      </c>
      <c r="B48" s="194" t="s">
        <v>71</v>
      </c>
      <c r="C48" s="94"/>
      <c r="D48" s="53">
        <v>92</v>
      </c>
      <c r="E48" s="34">
        <v>1</v>
      </c>
      <c r="F48" s="37">
        <v>63</v>
      </c>
      <c r="G48" s="34">
        <f t="shared" si="2"/>
        <v>0.68478260869565222</v>
      </c>
      <c r="H48" s="37">
        <v>29</v>
      </c>
      <c r="I48" s="73">
        <f t="shared" si="3"/>
        <v>0.31521739130434784</v>
      </c>
      <c r="J48" s="48"/>
      <c r="K48" s="53">
        <v>120</v>
      </c>
      <c r="L48" s="35">
        <v>1</v>
      </c>
      <c r="M48" s="57">
        <v>81</v>
      </c>
      <c r="N48" s="35">
        <f t="shared" si="5"/>
        <v>0.67500000000000004</v>
      </c>
      <c r="O48" s="41">
        <v>39</v>
      </c>
      <c r="P48" s="35">
        <f t="shared" si="6"/>
        <v>0.32500000000000001</v>
      </c>
      <c r="Q48" s="41"/>
      <c r="R48" s="45"/>
    </row>
    <row r="49" spans="1:18">
      <c r="A49" s="85">
        <f t="shared" si="4"/>
        <v>34</v>
      </c>
      <c r="B49" s="167" t="s">
        <v>72</v>
      </c>
      <c r="C49" s="93"/>
      <c r="D49" s="55">
        <v>110</v>
      </c>
      <c r="E49" s="34">
        <v>1</v>
      </c>
      <c r="F49" s="41">
        <v>51</v>
      </c>
      <c r="G49" s="34">
        <f t="shared" si="2"/>
        <v>0.46363636363636362</v>
      </c>
      <c r="H49" s="38">
        <v>59</v>
      </c>
      <c r="I49" s="73">
        <f t="shared" si="3"/>
        <v>0.53636363636363638</v>
      </c>
      <c r="J49" s="54"/>
      <c r="K49" s="55">
        <v>116</v>
      </c>
      <c r="L49" s="35">
        <v>1</v>
      </c>
      <c r="M49" s="41">
        <v>52</v>
      </c>
      <c r="N49" s="35">
        <f t="shared" si="5"/>
        <v>0.44827586206896552</v>
      </c>
      <c r="O49" s="41">
        <v>64</v>
      </c>
      <c r="P49" s="35">
        <f t="shared" si="6"/>
        <v>0.55172413793103448</v>
      </c>
      <c r="Q49" s="41"/>
      <c r="R49" s="45"/>
    </row>
    <row r="50" spans="1:18">
      <c r="A50" s="85">
        <f t="shared" si="4"/>
        <v>35</v>
      </c>
      <c r="B50" s="194" t="s">
        <v>196</v>
      </c>
      <c r="C50" s="94"/>
      <c r="D50" s="53">
        <v>110</v>
      </c>
      <c r="E50" s="34">
        <v>1</v>
      </c>
      <c r="F50" s="37">
        <v>52</v>
      </c>
      <c r="G50" s="34">
        <f t="shared" si="2"/>
        <v>0.47272727272727272</v>
      </c>
      <c r="H50" s="37">
        <v>58</v>
      </c>
      <c r="I50" s="73">
        <f t="shared" si="3"/>
        <v>0.52727272727272723</v>
      </c>
      <c r="J50" s="48"/>
      <c r="K50" s="53">
        <v>107</v>
      </c>
      <c r="L50" s="35">
        <v>1</v>
      </c>
      <c r="M50" s="56">
        <v>52</v>
      </c>
      <c r="N50" s="35">
        <f t="shared" si="5"/>
        <v>0.48598130841121495</v>
      </c>
      <c r="O50" s="41">
        <v>55</v>
      </c>
      <c r="P50" s="35">
        <f t="shared" si="6"/>
        <v>0.51401869158878499</v>
      </c>
      <c r="Q50" s="41"/>
      <c r="R50" s="45"/>
    </row>
    <row r="51" spans="1:18">
      <c r="A51" s="85">
        <f t="shared" si="4"/>
        <v>36</v>
      </c>
      <c r="B51" s="167" t="s">
        <v>73</v>
      </c>
      <c r="C51" s="93"/>
      <c r="D51" s="55">
        <v>88</v>
      </c>
      <c r="E51" s="34">
        <v>1</v>
      </c>
      <c r="F51" s="41">
        <v>56</v>
      </c>
      <c r="G51" s="34">
        <f t="shared" si="2"/>
        <v>0.63636363636363635</v>
      </c>
      <c r="H51" s="38">
        <v>32</v>
      </c>
      <c r="I51" s="73">
        <f t="shared" si="3"/>
        <v>0.36363636363636365</v>
      </c>
      <c r="J51" s="54"/>
      <c r="K51" s="55">
        <v>88</v>
      </c>
      <c r="L51" s="35">
        <v>1</v>
      </c>
      <c r="M51" s="58">
        <v>54</v>
      </c>
      <c r="N51" s="35">
        <f t="shared" si="5"/>
        <v>0.61363636363636365</v>
      </c>
      <c r="O51" s="41">
        <v>34</v>
      </c>
      <c r="P51" s="35">
        <f t="shared" si="6"/>
        <v>0.38636363636363635</v>
      </c>
      <c r="Q51" s="41"/>
      <c r="R51" s="45"/>
    </row>
    <row r="52" spans="1:18">
      <c r="A52" s="85">
        <f t="shared" si="4"/>
        <v>37</v>
      </c>
      <c r="B52" s="194" t="s">
        <v>74</v>
      </c>
      <c r="C52" s="94"/>
      <c r="D52" s="53">
        <v>83</v>
      </c>
      <c r="E52" s="34">
        <v>1</v>
      </c>
      <c r="F52" s="37">
        <v>57</v>
      </c>
      <c r="G52" s="34">
        <f t="shared" si="2"/>
        <v>0.68674698795180722</v>
      </c>
      <c r="H52" s="37">
        <v>26</v>
      </c>
      <c r="I52" s="73">
        <f t="shared" si="3"/>
        <v>0.31325301204819278</v>
      </c>
      <c r="J52" s="48"/>
      <c r="K52" s="53">
        <v>81</v>
      </c>
      <c r="L52" s="35">
        <v>1</v>
      </c>
      <c r="M52" s="58">
        <v>49</v>
      </c>
      <c r="N52" s="35">
        <f t="shared" si="5"/>
        <v>0.60493827160493829</v>
      </c>
      <c r="O52" s="41">
        <v>32</v>
      </c>
      <c r="P52" s="35">
        <f t="shared" si="6"/>
        <v>0.39506172839506171</v>
      </c>
      <c r="Q52" s="41"/>
      <c r="R52" s="45"/>
    </row>
    <row r="53" spans="1:18">
      <c r="A53" s="85">
        <f t="shared" si="4"/>
        <v>38</v>
      </c>
      <c r="B53" s="194" t="s">
        <v>46</v>
      </c>
      <c r="C53" s="94"/>
      <c r="D53" s="53">
        <v>73</v>
      </c>
      <c r="E53" s="34">
        <v>1</v>
      </c>
      <c r="F53" s="37">
        <v>38</v>
      </c>
      <c r="G53" s="34">
        <f t="shared" si="2"/>
        <v>0.52054794520547942</v>
      </c>
      <c r="H53" s="37">
        <v>35</v>
      </c>
      <c r="I53" s="73">
        <f t="shared" si="3"/>
        <v>0.47945205479452052</v>
      </c>
      <c r="J53" s="48"/>
      <c r="K53" s="53">
        <v>74</v>
      </c>
      <c r="L53" s="35">
        <v>1</v>
      </c>
      <c r="M53" s="56">
        <v>39</v>
      </c>
      <c r="N53" s="35">
        <f t="shared" si="5"/>
        <v>0.52702702702702697</v>
      </c>
      <c r="O53" s="41">
        <v>35</v>
      </c>
      <c r="P53" s="35">
        <f t="shared" si="6"/>
        <v>0.47297297297297297</v>
      </c>
      <c r="Q53" s="41"/>
      <c r="R53" s="45"/>
    </row>
    <row r="54" spans="1:18">
      <c r="A54" s="85">
        <f t="shared" si="4"/>
        <v>39</v>
      </c>
      <c r="B54" s="194" t="s">
        <v>43</v>
      </c>
      <c r="C54" s="94"/>
      <c r="D54" s="53">
        <v>65</v>
      </c>
      <c r="E54" s="34">
        <v>1</v>
      </c>
      <c r="F54" s="37">
        <v>55</v>
      </c>
      <c r="G54" s="34">
        <f t="shared" si="2"/>
        <v>0.84615384615384615</v>
      </c>
      <c r="H54" s="37">
        <v>10</v>
      </c>
      <c r="I54" s="73">
        <f t="shared" si="3"/>
        <v>0.15384615384615385</v>
      </c>
      <c r="J54" s="48"/>
      <c r="K54" s="53">
        <v>70</v>
      </c>
      <c r="L54" s="35">
        <v>1</v>
      </c>
      <c r="M54" s="58">
        <v>41</v>
      </c>
      <c r="N54" s="35">
        <f t="shared" si="5"/>
        <v>0.58571428571428574</v>
      </c>
      <c r="O54" s="41">
        <v>29</v>
      </c>
      <c r="P54" s="35">
        <f t="shared" si="6"/>
        <v>0.41428571428571431</v>
      </c>
      <c r="Q54" s="41"/>
      <c r="R54" s="45"/>
    </row>
    <row r="55" spans="1:18">
      <c r="A55" s="85">
        <f t="shared" si="4"/>
        <v>40</v>
      </c>
      <c r="B55" s="167" t="s">
        <v>75</v>
      </c>
      <c r="C55" s="93"/>
      <c r="D55" s="55">
        <v>43</v>
      </c>
      <c r="E55" s="34">
        <v>1</v>
      </c>
      <c r="F55" s="41">
        <v>25</v>
      </c>
      <c r="G55" s="34">
        <f t="shared" si="2"/>
        <v>0.58139534883720934</v>
      </c>
      <c r="H55" s="38">
        <v>18</v>
      </c>
      <c r="I55" s="73">
        <f t="shared" si="3"/>
        <v>0.41860465116279072</v>
      </c>
      <c r="J55" s="54"/>
      <c r="K55" s="55">
        <v>47</v>
      </c>
      <c r="L55" s="35">
        <v>1</v>
      </c>
      <c r="M55" s="58">
        <v>27</v>
      </c>
      <c r="N55" s="35">
        <f t="shared" si="5"/>
        <v>0.57446808510638303</v>
      </c>
      <c r="O55" s="41">
        <v>20</v>
      </c>
      <c r="P55" s="35">
        <f t="shared" si="6"/>
        <v>0.42553191489361702</v>
      </c>
      <c r="Q55" s="41"/>
      <c r="R55" s="45"/>
    </row>
    <row r="56" spans="1:18">
      <c r="A56" s="85">
        <f t="shared" si="4"/>
        <v>41</v>
      </c>
      <c r="B56" s="194" t="s">
        <v>76</v>
      </c>
      <c r="C56" s="94"/>
      <c r="D56" s="53">
        <v>33</v>
      </c>
      <c r="E56" s="34">
        <v>1</v>
      </c>
      <c r="F56" s="37">
        <v>16</v>
      </c>
      <c r="G56" s="34">
        <f t="shared" si="2"/>
        <v>0.48484848484848486</v>
      </c>
      <c r="H56" s="37">
        <v>17</v>
      </c>
      <c r="I56" s="73">
        <f t="shared" si="3"/>
        <v>0.51515151515151514</v>
      </c>
      <c r="J56" s="48"/>
      <c r="K56" s="53">
        <v>39</v>
      </c>
      <c r="L56" s="35">
        <v>1</v>
      </c>
      <c r="M56" s="58">
        <v>22</v>
      </c>
      <c r="N56" s="35">
        <f t="shared" si="5"/>
        <v>0.5641025641025641</v>
      </c>
      <c r="O56" s="41">
        <v>17</v>
      </c>
      <c r="P56" s="35">
        <f t="shared" si="6"/>
        <v>0.4358974358974359</v>
      </c>
      <c r="Q56" s="41"/>
      <c r="R56" s="45"/>
    </row>
    <row r="57" spans="1:18">
      <c r="A57" s="85">
        <f t="shared" si="4"/>
        <v>42</v>
      </c>
      <c r="B57" s="167" t="s">
        <v>47</v>
      </c>
      <c r="C57" s="93"/>
      <c r="D57" s="55">
        <v>33</v>
      </c>
      <c r="E57" s="34">
        <v>1</v>
      </c>
      <c r="F57" s="41">
        <v>11</v>
      </c>
      <c r="G57" s="34">
        <f t="shared" si="2"/>
        <v>0.33333333333333331</v>
      </c>
      <c r="H57" s="38">
        <v>22</v>
      </c>
      <c r="I57" s="73">
        <f t="shared" si="3"/>
        <v>0.66666666666666663</v>
      </c>
      <c r="J57" s="54"/>
      <c r="K57" s="55">
        <v>38</v>
      </c>
      <c r="L57" s="35">
        <v>1</v>
      </c>
      <c r="M57" s="57">
        <v>12</v>
      </c>
      <c r="N57" s="35">
        <f t="shared" si="5"/>
        <v>0.31578947368421051</v>
      </c>
      <c r="O57" s="41">
        <v>26</v>
      </c>
      <c r="P57" s="35">
        <f t="shared" si="6"/>
        <v>0.68421052631578949</v>
      </c>
      <c r="Q57" s="41"/>
      <c r="R57" s="45"/>
    </row>
    <row r="58" spans="1:18">
      <c r="A58" s="85">
        <f t="shared" si="4"/>
        <v>43</v>
      </c>
      <c r="B58" s="194" t="s">
        <v>197</v>
      </c>
      <c r="C58" s="94"/>
      <c r="D58" s="53">
        <v>28</v>
      </c>
      <c r="E58" s="34">
        <v>1</v>
      </c>
      <c r="F58" s="37">
        <v>14</v>
      </c>
      <c r="G58" s="34">
        <f t="shared" si="2"/>
        <v>0.5</v>
      </c>
      <c r="H58" s="37">
        <v>14</v>
      </c>
      <c r="I58" s="73">
        <f t="shared" si="3"/>
        <v>0.5</v>
      </c>
      <c r="J58" s="48"/>
      <c r="K58" s="53">
        <v>35</v>
      </c>
      <c r="L58" s="35">
        <v>1</v>
      </c>
      <c r="M58" s="41">
        <v>18</v>
      </c>
      <c r="N58" s="35">
        <f t="shared" si="5"/>
        <v>0.51428571428571423</v>
      </c>
      <c r="O58" s="41">
        <v>17</v>
      </c>
      <c r="P58" s="35">
        <f t="shared" si="6"/>
        <v>0.48571428571428571</v>
      </c>
      <c r="Q58" s="41"/>
      <c r="R58" s="45"/>
    </row>
    <row r="59" spans="1:18">
      <c r="A59" s="85">
        <f t="shared" si="4"/>
        <v>44</v>
      </c>
      <c r="B59" s="194" t="s">
        <v>77</v>
      </c>
      <c r="C59" s="94"/>
      <c r="D59" s="53">
        <v>63</v>
      </c>
      <c r="E59" s="34">
        <v>1</v>
      </c>
      <c r="F59" s="37">
        <v>22</v>
      </c>
      <c r="G59" s="34">
        <f t="shared" si="2"/>
        <v>0.34920634920634919</v>
      </c>
      <c r="H59" s="37">
        <v>41</v>
      </c>
      <c r="I59" s="73">
        <f t="shared" si="3"/>
        <v>0.65079365079365081</v>
      </c>
      <c r="J59" s="48"/>
      <c r="K59" s="53">
        <v>29</v>
      </c>
      <c r="L59" s="35">
        <v>1</v>
      </c>
      <c r="M59" s="58">
        <v>23</v>
      </c>
      <c r="N59" s="35">
        <f t="shared" si="5"/>
        <v>0.7931034482758621</v>
      </c>
      <c r="O59" s="41">
        <v>6</v>
      </c>
      <c r="P59" s="35">
        <f t="shared" si="6"/>
        <v>0.20689655172413793</v>
      </c>
      <c r="Q59" s="41"/>
      <c r="R59" s="45"/>
    </row>
    <row r="60" spans="1:18">
      <c r="A60" s="85">
        <f t="shared" si="4"/>
        <v>45</v>
      </c>
      <c r="B60" s="194" t="s">
        <v>55</v>
      </c>
      <c r="C60" s="94"/>
      <c r="D60" s="53">
        <v>13</v>
      </c>
      <c r="E60" s="34">
        <v>1</v>
      </c>
      <c r="F60" s="37">
        <v>5</v>
      </c>
      <c r="G60" s="34">
        <f t="shared" si="2"/>
        <v>0.38461538461538464</v>
      </c>
      <c r="H60" s="37">
        <v>8</v>
      </c>
      <c r="I60" s="73">
        <f t="shared" si="3"/>
        <v>0.61538461538461542</v>
      </c>
      <c r="J60" s="48"/>
      <c r="K60" s="53">
        <v>13</v>
      </c>
      <c r="L60" s="35">
        <v>1</v>
      </c>
      <c r="M60" s="41">
        <v>5</v>
      </c>
      <c r="N60" s="35">
        <f t="shared" si="5"/>
        <v>0.38461538461538464</v>
      </c>
      <c r="O60" s="41">
        <v>8</v>
      </c>
      <c r="P60" s="35">
        <f t="shared" si="6"/>
        <v>0.61538461538461542</v>
      </c>
      <c r="Q60" s="41"/>
      <c r="R60" s="45"/>
    </row>
    <row r="61" spans="1:18">
      <c r="A61" s="85">
        <f t="shared" si="4"/>
        <v>46</v>
      </c>
      <c r="B61" s="194" t="s">
        <v>45</v>
      </c>
      <c r="C61" s="94"/>
      <c r="D61" s="53">
        <v>10</v>
      </c>
      <c r="E61" s="34">
        <v>1</v>
      </c>
      <c r="F61" s="37">
        <v>4</v>
      </c>
      <c r="G61" s="34">
        <f t="shared" si="2"/>
        <v>0.4</v>
      </c>
      <c r="H61" s="37">
        <v>6</v>
      </c>
      <c r="I61" s="73">
        <f t="shared" si="3"/>
        <v>0.6</v>
      </c>
      <c r="J61" s="48"/>
      <c r="K61" s="53">
        <v>11</v>
      </c>
      <c r="L61" s="35">
        <v>1</v>
      </c>
      <c r="M61" s="58">
        <v>6</v>
      </c>
      <c r="N61" s="35">
        <f t="shared" si="5"/>
        <v>0.54545454545454541</v>
      </c>
      <c r="O61" s="41">
        <v>5</v>
      </c>
      <c r="P61" s="35">
        <f t="shared" si="6"/>
        <v>0.45454545454545453</v>
      </c>
      <c r="Q61" s="41"/>
      <c r="R61" s="45"/>
    </row>
    <row r="62" spans="1:18">
      <c r="A62" s="85">
        <f t="shared" si="4"/>
        <v>47</v>
      </c>
      <c r="B62" s="194" t="s">
        <v>78</v>
      </c>
      <c r="C62" s="94"/>
      <c r="D62" s="53">
        <v>13</v>
      </c>
      <c r="E62" s="34">
        <v>1</v>
      </c>
      <c r="F62" s="37">
        <v>5</v>
      </c>
      <c r="G62" s="34">
        <f t="shared" si="2"/>
        <v>0.38461538461538464</v>
      </c>
      <c r="H62" s="37">
        <v>8</v>
      </c>
      <c r="I62" s="73">
        <f t="shared" si="3"/>
        <v>0.61538461538461542</v>
      </c>
      <c r="J62" s="48"/>
      <c r="K62" s="53">
        <v>11</v>
      </c>
      <c r="L62" s="35">
        <v>1</v>
      </c>
      <c r="M62" s="41">
        <v>5</v>
      </c>
      <c r="N62" s="35">
        <f t="shared" si="5"/>
        <v>0.45454545454545453</v>
      </c>
      <c r="O62" s="41">
        <v>6</v>
      </c>
      <c r="P62" s="35">
        <f t="shared" si="6"/>
        <v>0.54545454545454541</v>
      </c>
      <c r="Q62" s="41"/>
      <c r="R62" s="45"/>
    </row>
    <row r="63" spans="1:18">
      <c r="B63" s="40" t="s">
        <v>195</v>
      </c>
      <c r="C63" s="101"/>
      <c r="D63" s="40">
        <f>SUM(D16:D62)</f>
        <v>135187</v>
      </c>
      <c r="E63" s="43">
        <v>1</v>
      </c>
      <c r="F63" s="40">
        <f>SUM(F16:F62)</f>
        <v>81563</v>
      </c>
      <c r="G63" s="43">
        <f t="shared" si="2"/>
        <v>0.60333464016510463</v>
      </c>
      <c r="H63" s="40">
        <f>SUM(H16:H62)</f>
        <v>53624</v>
      </c>
      <c r="I63" s="64">
        <f t="shared" ref="I63" si="7">H63/$D$63</f>
        <v>0.39666535983489537</v>
      </c>
      <c r="J63" s="65"/>
      <c r="K63" s="40">
        <v>128282</v>
      </c>
      <c r="L63" s="43">
        <v>1</v>
      </c>
      <c r="M63" s="55">
        <f>SUM(M16:M62)</f>
        <v>76310</v>
      </c>
      <c r="N63" s="43">
        <f t="shared" si="5"/>
        <v>0.59486132115183732</v>
      </c>
      <c r="O63" s="55">
        <f>SUM(O16:O62)</f>
        <v>51971</v>
      </c>
      <c r="P63" s="43">
        <f t="shared" si="6"/>
        <v>0.40513088352224008</v>
      </c>
      <c r="Q63" s="55">
        <v>1</v>
      </c>
      <c r="R63" s="46">
        <v>0</v>
      </c>
    </row>
    <row r="64" spans="1:18">
      <c r="C64" s="93"/>
    </row>
    <row r="65" spans="2:18">
      <c r="B65" s="135" t="s">
        <v>363</v>
      </c>
      <c r="C65" s="127"/>
      <c r="D65" s="127"/>
      <c r="E65" s="79"/>
      <c r="F65" s="127"/>
      <c r="G65" s="79"/>
      <c r="H65" s="127"/>
      <c r="I65" s="127"/>
      <c r="J65" s="127"/>
      <c r="K65" s="127"/>
      <c r="L65" s="79"/>
      <c r="M65" s="79"/>
      <c r="N65" s="79"/>
      <c r="O65" s="79"/>
      <c r="P65" s="79"/>
      <c r="Q65" s="79"/>
      <c r="R65" s="131"/>
    </row>
    <row r="66" spans="2:18">
      <c r="B66" s="394" t="s">
        <v>393</v>
      </c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400"/>
      <c r="N66" s="400"/>
      <c r="O66" s="400"/>
      <c r="P66" s="400"/>
      <c r="Q66" s="400"/>
      <c r="R66" s="401"/>
    </row>
    <row r="67" spans="2:18">
      <c r="B67" s="136" t="s">
        <v>395</v>
      </c>
      <c r="C67" s="93"/>
      <c r="D67" s="93"/>
      <c r="E67" s="6"/>
      <c r="F67" s="93"/>
      <c r="G67" s="6"/>
      <c r="H67" s="93"/>
      <c r="I67" s="93"/>
      <c r="J67" s="93"/>
      <c r="K67" s="93"/>
      <c r="L67" s="6"/>
      <c r="M67" s="6"/>
      <c r="N67" s="6"/>
      <c r="O67" s="6"/>
      <c r="P67" s="6"/>
      <c r="Q67" s="6"/>
      <c r="R67" s="132"/>
    </row>
    <row r="68" spans="2:18" ht="15.75" thickBot="1">
      <c r="B68" s="136"/>
      <c r="C68" s="93"/>
      <c r="D68" s="93"/>
      <c r="E68" s="6"/>
      <c r="F68" s="93"/>
      <c r="G68" s="6"/>
      <c r="H68" s="93"/>
      <c r="I68" s="93"/>
      <c r="J68" s="93"/>
      <c r="K68" s="93"/>
      <c r="L68" s="6"/>
      <c r="M68" s="6"/>
      <c r="N68" s="6"/>
      <c r="O68" s="6"/>
      <c r="P68" s="6"/>
      <c r="Q68" s="6"/>
      <c r="R68" s="132"/>
    </row>
    <row r="69" spans="2:18" ht="15.75" thickBot="1">
      <c r="B69" s="137" t="s">
        <v>329</v>
      </c>
      <c r="C69" s="28"/>
      <c r="D69" s="28"/>
      <c r="E69" s="22"/>
      <c r="F69" s="28"/>
      <c r="G69" s="22"/>
      <c r="H69" s="28"/>
      <c r="I69" s="28"/>
      <c r="J69" s="28"/>
      <c r="K69" s="28"/>
      <c r="L69" s="22"/>
      <c r="M69" s="6"/>
      <c r="N69" s="6"/>
      <c r="O69" s="219" t="s">
        <v>429</v>
      </c>
      <c r="P69" s="6"/>
      <c r="Q69" s="6"/>
      <c r="R69" s="132"/>
    </row>
    <row r="70" spans="2:18">
      <c r="B70" s="136" t="s">
        <v>332</v>
      </c>
      <c r="C70" s="93"/>
      <c r="D70" s="93"/>
      <c r="E70" s="6"/>
      <c r="F70" s="93"/>
      <c r="G70" s="6"/>
      <c r="H70" s="93"/>
      <c r="I70" s="93"/>
      <c r="J70" s="93"/>
      <c r="K70" s="93"/>
      <c r="L70" s="6"/>
      <c r="M70" s="6"/>
      <c r="N70" s="6"/>
      <c r="O70" s="6"/>
      <c r="P70" s="6"/>
      <c r="Q70" s="6"/>
      <c r="R70" s="132"/>
    </row>
    <row r="71" spans="2:18">
      <c r="B71" s="136" t="s">
        <v>333</v>
      </c>
      <c r="C71" s="93"/>
      <c r="D71" s="93"/>
      <c r="E71" s="6"/>
      <c r="F71" s="93"/>
      <c r="G71" s="6"/>
      <c r="H71" s="93"/>
      <c r="I71" s="93"/>
      <c r="J71" s="93"/>
      <c r="K71" s="93"/>
      <c r="L71" s="6"/>
      <c r="M71" s="6"/>
      <c r="N71" s="6"/>
      <c r="O71" s="6"/>
      <c r="P71" s="6"/>
      <c r="Q71" s="6"/>
      <c r="R71" s="132"/>
    </row>
    <row r="72" spans="2:18">
      <c r="B72" s="136"/>
      <c r="C72" s="93"/>
      <c r="D72" s="93"/>
      <c r="E72" s="6"/>
      <c r="F72" s="93"/>
      <c r="G72" s="6"/>
      <c r="H72" s="93"/>
      <c r="I72" s="93"/>
      <c r="J72" s="93"/>
      <c r="K72" s="93"/>
      <c r="L72" s="6"/>
      <c r="M72" s="6"/>
      <c r="N72" s="6"/>
      <c r="O72" s="6"/>
      <c r="P72" s="6"/>
      <c r="Q72" s="6"/>
      <c r="R72" s="132"/>
    </row>
    <row r="73" spans="2:18">
      <c r="B73" s="138" t="s">
        <v>330</v>
      </c>
      <c r="C73" s="68"/>
      <c r="D73" s="93"/>
      <c r="E73" s="6"/>
      <c r="F73" s="93"/>
      <c r="G73" s="6"/>
      <c r="H73" s="93"/>
      <c r="I73" s="93"/>
      <c r="J73" s="93"/>
      <c r="K73" s="93"/>
      <c r="L73" s="6"/>
      <c r="M73" s="6"/>
      <c r="N73" s="6"/>
      <c r="O73" s="6"/>
      <c r="P73" s="6"/>
      <c r="Q73" s="6"/>
      <c r="R73" s="132"/>
    </row>
    <row r="74" spans="2:18">
      <c r="B74" s="136" t="s">
        <v>334</v>
      </c>
      <c r="C74" s="93"/>
      <c r="D74" s="93"/>
      <c r="E74" s="6"/>
      <c r="F74" s="93"/>
      <c r="G74" s="6"/>
      <c r="H74" s="93"/>
      <c r="I74" s="93"/>
      <c r="J74" s="93"/>
      <c r="K74" s="93"/>
      <c r="L74" s="6"/>
      <c r="M74" s="6"/>
      <c r="N74" s="6"/>
      <c r="O74" s="6"/>
      <c r="P74" s="6"/>
      <c r="Q74" s="6"/>
      <c r="R74" s="132"/>
    </row>
    <row r="75" spans="2:18">
      <c r="B75" s="136" t="s">
        <v>335</v>
      </c>
      <c r="C75" s="93"/>
      <c r="D75" s="93"/>
      <c r="E75" s="6"/>
      <c r="F75" s="93"/>
      <c r="G75" s="6"/>
      <c r="H75" s="93"/>
      <c r="I75" s="93"/>
      <c r="J75" s="93"/>
      <c r="K75" s="93"/>
      <c r="L75" s="6"/>
      <c r="M75" s="6"/>
      <c r="N75" s="6"/>
      <c r="O75" s="6"/>
      <c r="P75" s="6"/>
      <c r="Q75" s="6"/>
      <c r="R75" s="132"/>
    </row>
    <row r="76" spans="2:18">
      <c r="B76" s="136" t="s">
        <v>336</v>
      </c>
      <c r="C76" s="93"/>
      <c r="D76" s="93"/>
      <c r="E76" s="6"/>
      <c r="F76" s="93"/>
      <c r="G76" s="6"/>
      <c r="H76" s="93"/>
      <c r="I76" s="93"/>
      <c r="J76" s="93"/>
      <c r="K76" s="93"/>
      <c r="L76" s="6"/>
      <c r="M76" s="6"/>
      <c r="N76" s="6"/>
      <c r="O76" s="6"/>
      <c r="P76" s="6"/>
      <c r="Q76" s="6"/>
      <c r="R76" s="132"/>
    </row>
    <row r="77" spans="2:18">
      <c r="B77" s="136" t="s">
        <v>337</v>
      </c>
      <c r="C77" s="93"/>
      <c r="D77" s="93"/>
      <c r="E77" s="6"/>
      <c r="F77" s="93"/>
      <c r="G77" s="6"/>
      <c r="H77" s="93"/>
      <c r="I77" s="93"/>
      <c r="J77" s="93"/>
      <c r="K77" s="93"/>
      <c r="L77" s="6"/>
      <c r="M77" s="6"/>
      <c r="N77" s="6"/>
      <c r="O77" s="6"/>
      <c r="P77" s="6"/>
      <c r="Q77" s="6"/>
      <c r="R77" s="132"/>
    </row>
    <row r="78" spans="2:18">
      <c r="B78" s="136" t="s">
        <v>338</v>
      </c>
      <c r="C78" s="93"/>
      <c r="D78" s="93"/>
      <c r="E78" s="6"/>
      <c r="F78" s="93"/>
      <c r="G78" s="6"/>
      <c r="H78" s="93"/>
      <c r="I78" s="93"/>
      <c r="J78" s="93"/>
      <c r="K78" s="93"/>
      <c r="L78" s="6"/>
      <c r="M78" s="6"/>
      <c r="N78" s="6"/>
      <c r="O78" s="6"/>
      <c r="P78" s="6"/>
      <c r="Q78" s="6"/>
      <c r="R78" s="132"/>
    </row>
    <row r="79" spans="2:18">
      <c r="B79" s="136" t="s">
        <v>339</v>
      </c>
      <c r="C79" s="93"/>
      <c r="D79" s="93"/>
      <c r="E79" s="6"/>
      <c r="F79" s="93"/>
      <c r="G79" s="6"/>
      <c r="H79" s="93"/>
      <c r="I79" s="93"/>
      <c r="J79" s="93"/>
      <c r="K79" s="93"/>
      <c r="L79" s="6"/>
      <c r="M79" s="6"/>
      <c r="N79" s="6"/>
      <c r="O79" s="6"/>
      <c r="P79" s="6"/>
      <c r="Q79" s="6"/>
      <c r="R79" s="132"/>
    </row>
    <row r="80" spans="2:18">
      <c r="B80" s="136" t="s">
        <v>340</v>
      </c>
      <c r="C80" s="93"/>
      <c r="D80" s="93"/>
      <c r="E80" s="6"/>
      <c r="F80" s="93"/>
      <c r="G80" s="6"/>
      <c r="H80" s="93"/>
      <c r="I80" s="93"/>
      <c r="J80" s="93"/>
      <c r="K80" s="93"/>
      <c r="L80" s="6"/>
      <c r="M80" s="6"/>
      <c r="N80" s="6"/>
      <c r="O80" s="6"/>
      <c r="P80" s="6"/>
      <c r="Q80" s="6"/>
      <c r="R80" s="132"/>
    </row>
    <row r="81" spans="2:18">
      <c r="B81" s="136" t="s">
        <v>341</v>
      </c>
      <c r="C81" s="93"/>
      <c r="D81" s="93"/>
      <c r="E81" s="6"/>
      <c r="F81" s="93"/>
      <c r="G81" s="6"/>
      <c r="H81" s="93"/>
      <c r="I81" s="93"/>
      <c r="J81" s="93"/>
      <c r="K81" s="93"/>
      <c r="L81" s="6"/>
      <c r="M81" s="6"/>
      <c r="N81" s="6"/>
      <c r="O81" s="6"/>
      <c r="P81" s="6"/>
      <c r="Q81" s="6"/>
      <c r="R81" s="132"/>
    </row>
    <row r="82" spans="2:18">
      <c r="B82" s="136" t="s">
        <v>342</v>
      </c>
      <c r="C82" s="93"/>
      <c r="D82" s="93"/>
      <c r="E82" s="6"/>
      <c r="F82" s="93"/>
      <c r="G82" s="6"/>
      <c r="H82" s="93"/>
      <c r="I82" s="93"/>
      <c r="J82" s="93"/>
      <c r="K82" s="93"/>
      <c r="L82" s="6"/>
      <c r="M82" s="6"/>
      <c r="N82" s="6"/>
      <c r="O82" s="6"/>
      <c r="P82" s="6"/>
      <c r="Q82" s="6"/>
      <c r="R82" s="132"/>
    </row>
    <row r="83" spans="2:18">
      <c r="B83" s="136" t="s">
        <v>343</v>
      </c>
      <c r="C83" s="93"/>
      <c r="D83" s="93"/>
      <c r="E83" s="6"/>
      <c r="F83" s="93"/>
      <c r="G83" s="6"/>
      <c r="H83" s="93"/>
      <c r="I83" s="93"/>
      <c r="J83" s="93"/>
      <c r="K83" s="93"/>
      <c r="L83" s="6"/>
      <c r="M83" s="6"/>
      <c r="N83" s="6"/>
      <c r="O83" s="6"/>
      <c r="P83" s="6"/>
      <c r="Q83" s="6"/>
      <c r="R83" s="132"/>
    </row>
    <row r="84" spans="2:18">
      <c r="B84" s="136"/>
      <c r="C84" s="93"/>
      <c r="D84" s="93"/>
      <c r="E84" s="6"/>
      <c r="F84" s="93"/>
      <c r="G84" s="6"/>
      <c r="H84" s="93"/>
      <c r="I84" s="93"/>
      <c r="J84" s="93"/>
      <c r="K84" s="93"/>
      <c r="L84" s="6"/>
      <c r="M84" s="6"/>
      <c r="N84" s="6"/>
      <c r="O84" s="6"/>
      <c r="P84" s="6"/>
      <c r="Q84" s="6"/>
      <c r="R84" s="132"/>
    </row>
    <row r="85" spans="2:18">
      <c r="B85" s="139" t="s">
        <v>331</v>
      </c>
      <c r="C85" s="140"/>
      <c r="D85" s="93"/>
      <c r="E85" s="6"/>
      <c r="F85" s="93"/>
      <c r="G85" s="6"/>
      <c r="H85" s="93"/>
      <c r="I85" s="93"/>
      <c r="J85" s="93"/>
      <c r="K85" s="93"/>
      <c r="L85" s="6"/>
      <c r="M85" s="6"/>
      <c r="N85" s="6"/>
      <c r="O85" s="6"/>
      <c r="P85" s="6"/>
      <c r="Q85" s="6"/>
      <c r="R85" s="132"/>
    </row>
    <row r="86" spans="2:18">
      <c r="B86" s="141" t="s">
        <v>354</v>
      </c>
      <c r="C86" s="142"/>
      <c r="D86" s="142"/>
      <c r="E86" s="75"/>
      <c r="F86" s="142"/>
      <c r="G86" s="75"/>
      <c r="H86" s="142"/>
      <c r="I86" s="142"/>
      <c r="J86" s="142"/>
      <c r="K86" s="142"/>
      <c r="L86" s="75"/>
      <c r="M86" s="75"/>
      <c r="N86" s="75"/>
      <c r="O86" s="75"/>
      <c r="P86" s="75"/>
      <c r="Q86" s="75"/>
      <c r="R86" s="143"/>
    </row>
  </sheetData>
  <sheetProtection password="CF0E" sheet="1" objects="1" scenarios="1"/>
  <mergeCells count="23">
    <mergeCell ref="Q15:R15"/>
    <mergeCell ref="B66:R66"/>
    <mergeCell ref="B11:B15"/>
    <mergeCell ref="D12:I12"/>
    <mergeCell ref="K12:R12"/>
    <mergeCell ref="D15:E15"/>
    <mergeCell ref="F15:G15"/>
    <mergeCell ref="H15:I15"/>
    <mergeCell ref="K15:L15"/>
    <mergeCell ref="M15:N15"/>
    <mergeCell ref="O15:P15"/>
    <mergeCell ref="D14:E14"/>
    <mergeCell ref="F14:G14"/>
    <mergeCell ref="H14:I14"/>
    <mergeCell ref="K14:L14"/>
    <mergeCell ref="M14:N14"/>
    <mergeCell ref="O14:P14"/>
    <mergeCell ref="Q14:R14"/>
    <mergeCell ref="B3:R6"/>
    <mergeCell ref="B8:R8"/>
    <mergeCell ref="B9:R9"/>
    <mergeCell ref="D11:I11"/>
    <mergeCell ref="K11:R11"/>
  </mergeCells>
  <hyperlinks>
    <hyperlink ref="O69" location="Listado!A1" display="REGRESAR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W35"/>
  <sheetViews>
    <sheetView workbookViewId="0">
      <selection activeCell="O31" sqref="O31"/>
    </sheetView>
  </sheetViews>
  <sheetFormatPr baseColWidth="10" defaultRowHeight="15"/>
  <cols>
    <col min="1" max="1" width="6.140625" style="1" customWidth="1"/>
    <col min="2" max="2" width="21.42578125" style="1" customWidth="1"/>
    <col min="3" max="3" width="1.85546875" style="1" customWidth="1"/>
    <col min="4" max="4" width="13.7109375" style="1" customWidth="1"/>
    <col min="5" max="5" width="6.4257812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3" style="1" customWidth="1"/>
    <col min="11" max="11" width="13.7109375" style="1" customWidth="1"/>
    <col min="12" max="12" width="5.85546875" style="1" customWidth="1"/>
    <col min="13" max="13" width="13.7109375" style="1" customWidth="1"/>
    <col min="14" max="14" width="6.7109375" style="1" customWidth="1"/>
    <col min="15" max="15" width="13.7109375" style="1" customWidth="1"/>
    <col min="16" max="16" width="6.7109375" style="1" customWidth="1"/>
    <col min="17" max="17" width="10.7109375" style="1" customWidth="1"/>
    <col min="18" max="18" width="6.85546875" style="1" customWidth="1"/>
    <col min="19" max="19" width="12.7109375" style="1" customWidth="1"/>
    <col min="20" max="20" width="16.85546875" style="15" customWidth="1"/>
    <col min="21" max="22" width="11.42578125" style="15"/>
    <col min="23" max="16384" width="11.42578125" style="1"/>
  </cols>
  <sheetData>
    <row r="3" spans="2:23" ht="15" customHeight="1">
      <c r="B3" s="376" t="s">
        <v>326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2:23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2:23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</row>
    <row r="6" spans="2:23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9" spans="2:23">
      <c r="B9" s="422" t="s">
        <v>463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28"/>
    </row>
    <row r="10" spans="2:23" ht="15.75" customHeight="1">
      <c r="B10" s="420" t="s">
        <v>15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29"/>
      <c r="W10" s="15"/>
    </row>
    <row r="11" spans="2:23" ht="15.75" customHeight="1" thickBot="1">
      <c r="B11" s="103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29"/>
      <c r="W11" s="15"/>
    </row>
    <row r="12" spans="2:23" ht="18" customHeight="1" thickBot="1">
      <c r="B12" s="424" t="s">
        <v>323</v>
      </c>
      <c r="C12" s="102"/>
      <c r="D12" s="425" t="s">
        <v>0</v>
      </c>
      <c r="E12" s="425"/>
      <c r="F12" s="425"/>
      <c r="G12" s="425"/>
      <c r="H12" s="425"/>
      <c r="I12" s="425"/>
      <c r="J12" s="92"/>
      <c r="K12" s="425" t="s">
        <v>351</v>
      </c>
      <c r="L12" s="425"/>
      <c r="M12" s="425"/>
      <c r="N12" s="425"/>
      <c r="O12" s="425"/>
      <c r="P12" s="425"/>
      <c r="Q12" s="425"/>
      <c r="R12" s="425"/>
      <c r="S12" s="26"/>
      <c r="W12" s="15"/>
    </row>
    <row r="13" spans="2:23" ht="18" customHeight="1">
      <c r="B13" s="424"/>
      <c r="C13" s="102"/>
      <c r="D13" s="418" t="s">
        <v>389</v>
      </c>
      <c r="E13" s="418"/>
      <c r="F13" s="418"/>
      <c r="G13" s="418"/>
      <c r="H13" s="418"/>
      <c r="I13" s="418"/>
      <c r="J13" s="92"/>
      <c r="K13" s="418" t="s">
        <v>350</v>
      </c>
      <c r="L13" s="418"/>
      <c r="M13" s="418"/>
      <c r="N13" s="418"/>
      <c r="O13" s="418"/>
      <c r="P13" s="418"/>
      <c r="Q13" s="418"/>
      <c r="R13" s="418"/>
      <c r="S13" s="26"/>
      <c r="W13" s="15"/>
    </row>
    <row r="14" spans="2:23" ht="6.75" customHeight="1">
      <c r="B14" s="424"/>
      <c r="C14" s="10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26"/>
      <c r="W14" s="15"/>
    </row>
    <row r="15" spans="2:23">
      <c r="B15" s="397"/>
      <c r="C15" s="83"/>
      <c r="D15" s="397" t="s">
        <v>13</v>
      </c>
      <c r="E15" s="83"/>
      <c r="F15" s="397" t="s">
        <v>1</v>
      </c>
      <c r="G15" s="83"/>
      <c r="H15" s="397" t="s">
        <v>2</v>
      </c>
      <c r="I15" s="83"/>
      <c r="J15" s="83"/>
      <c r="K15" s="397" t="s">
        <v>13</v>
      </c>
      <c r="L15" s="83"/>
      <c r="M15" s="397" t="s">
        <v>1</v>
      </c>
      <c r="N15" s="83"/>
      <c r="O15" s="397" t="s">
        <v>2</v>
      </c>
      <c r="P15" s="83"/>
      <c r="Q15" s="397" t="s">
        <v>14</v>
      </c>
      <c r="R15" s="83"/>
      <c r="S15" s="26"/>
      <c r="W15" s="15"/>
    </row>
    <row r="16" spans="2:23" ht="15.75" thickBot="1">
      <c r="B16" s="397"/>
      <c r="C16" s="83"/>
      <c r="D16" s="397"/>
      <c r="E16" s="83"/>
      <c r="F16" s="397"/>
      <c r="G16" s="83"/>
      <c r="H16" s="397"/>
      <c r="I16" s="83"/>
      <c r="J16" s="83"/>
      <c r="K16" s="397"/>
      <c r="L16" s="11"/>
      <c r="M16" s="397"/>
      <c r="N16" s="11"/>
      <c r="O16" s="397"/>
      <c r="P16" s="11"/>
      <c r="Q16" s="397"/>
      <c r="R16" s="11"/>
      <c r="S16" s="26"/>
      <c r="U16" s="15" t="s">
        <v>324</v>
      </c>
      <c r="V16" s="15" t="s">
        <v>325</v>
      </c>
      <c r="W16" s="15"/>
    </row>
    <row r="17" spans="2:23" ht="15.75">
      <c r="B17" s="121" t="s">
        <v>3</v>
      </c>
      <c r="C17" s="112"/>
      <c r="D17" s="113">
        <v>3226</v>
      </c>
      <c r="E17" s="114">
        <f>D17/$D$27</f>
        <v>2.3863241287993667E-2</v>
      </c>
      <c r="F17" s="115">
        <v>1354</v>
      </c>
      <c r="G17" s="114">
        <f t="shared" ref="G17:G27" si="0">F17/$D$27</f>
        <v>1.001575595286529E-2</v>
      </c>
      <c r="H17" s="51">
        <v>1872</v>
      </c>
      <c r="I17" s="114">
        <f>H17/$D$27</f>
        <v>1.3847485335128378E-2</v>
      </c>
      <c r="J17" s="114"/>
      <c r="K17" s="113">
        <v>2621</v>
      </c>
      <c r="L17" s="114">
        <f t="shared" ref="L17:L27" si="1">K17/$K$27</f>
        <v>2.0431549243073853E-2</v>
      </c>
      <c r="M17" s="51">
        <v>1064</v>
      </c>
      <c r="N17" s="114">
        <f>M17/$K$27</f>
        <v>8.2942267816217396E-3</v>
      </c>
      <c r="O17" s="51">
        <v>1557</v>
      </c>
      <c r="P17" s="114">
        <f t="shared" ref="P17:P27" si="2">O17/$K$27</f>
        <v>1.2137322461452113E-2</v>
      </c>
      <c r="Q17" s="115"/>
      <c r="R17" s="6"/>
      <c r="S17" s="27"/>
      <c r="T17" s="16" t="s">
        <v>3</v>
      </c>
      <c r="U17" s="17">
        <v>3226</v>
      </c>
      <c r="V17" s="17">
        <v>2621</v>
      </c>
      <c r="W17" s="15"/>
    </row>
    <row r="18" spans="2:23" ht="15.75">
      <c r="B18" s="122" t="s">
        <v>4</v>
      </c>
      <c r="C18" s="91"/>
      <c r="D18" s="55">
        <v>11058</v>
      </c>
      <c r="E18" s="5">
        <f t="shared" ref="E18:E27" si="3">D18/$D$27</f>
        <v>8.1797806002056411E-2</v>
      </c>
      <c r="F18" s="14">
        <v>5677</v>
      </c>
      <c r="G18" s="5">
        <f t="shared" si="0"/>
        <v>4.1993682824531947E-2</v>
      </c>
      <c r="H18" s="41">
        <v>5381</v>
      </c>
      <c r="I18" s="5">
        <f t="shared" ref="I18:I27" si="4">H18/$D$27</f>
        <v>3.9804123177524464E-2</v>
      </c>
      <c r="J18" s="5"/>
      <c r="K18" s="55">
        <v>9000</v>
      </c>
      <c r="L18" s="5">
        <f t="shared" si="1"/>
        <v>7.0157933303191408E-2</v>
      </c>
      <c r="M18" s="41">
        <v>4441</v>
      </c>
      <c r="N18" s="5">
        <f t="shared" ref="N18:N27" si="5">M18/$K$27</f>
        <v>3.4619042422163668E-2</v>
      </c>
      <c r="O18" s="41">
        <v>4559</v>
      </c>
      <c r="P18" s="5">
        <f t="shared" si="2"/>
        <v>3.5538890881027733E-2</v>
      </c>
      <c r="Q18" s="14"/>
      <c r="R18" s="6"/>
      <c r="S18" s="27"/>
      <c r="T18" s="16" t="s">
        <v>4</v>
      </c>
      <c r="U18" s="17">
        <v>11058</v>
      </c>
      <c r="V18" s="17">
        <v>9000</v>
      </c>
      <c r="W18" s="15"/>
    </row>
    <row r="19" spans="2:23" ht="15.75">
      <c r="B19" s="122" t="s">
        <v>5</v>
      </c>
      <c r="C19" s="91"/>
      <c r="D19" s="55">
        <v>20476</v>
      </c>
      <c r="E19" s="5">
        <f t="shared" si="3"/>
        <v>0.15146426801393625</v>
      </c>
      <c r="F19" s="14">
        <v>12088</v>
      </c>
      <c r="G19" s="5">
        <f t="shared" si="0"/>
        <v>8.9416881800764861E-2</v>
      </c>
      <c r="H19" s="41">
        <v>8388</v>
      </c>
      <c r="I19" s="5">
        <f t="shared" si="4"/>
        <v>6.2047386213171386E-2</v>
      </c>
      <c r="J19" s="5"/>
      <c r="K19" s="55">
        <v>17906</v>
      </c>
      <c r="L19" s="5">
        <f t="shared" si="1"/>
        <v>0.13958310596966059</v>
      </c>
      <c r="M19" s="41">
        <v>10090</v>
      </c>
      <c r="N19" s="5">
        <f t="shared" si="5"/>
        <v>7.865483855880015E-2</v>
      </c>
      <c r="O19" s="41">
        <v>7816</v>
      </c>
      <c r="P19" s="5">
        <f t="shared" si="2"/>
        <v>6.0928267410860451E-2</v>
      </c>
      <c r="Q19" s="14"/>
      <c r="R19" s="6"/>
      <c r="S19" s="27"/>
      <c r="T19" s="16" t="s">
        <v>5</v>
      </c>
      <c r="U19" s="17">
        <v>20476</v>
      </c>
      <c r="V19" s="17">
        <v>17906</v>
      </c>
      <c r="W19" s="15"/>
    </row>
    <row r="20" spans="2:23" ht="15.75">
      <c r="B20" s="122" t="s">
        <v>6</v>
      </c>
      <c r="C20" s="91"/>
      <c r="D20" s="55">
        <v>23056</v>
      </c>
      <c r="E20" s="5">
        <f t="shared" si="3"/>
        <v>0.17054894331555548</v>
      </c>
      <c r="F20" s="14">
        <v>14775</v>
      </c>
      <c r="G20" s="5">
        <f t="shared" si="0"/>
        <v>0.10929305332613343</v>
      </c>
      <c r="H20" s="41">
        <v>8281</v>
      </c>
      <c r="I20" s="5">
        <f t="shared" si="4"/>
        <v>6.1255889989422059E-2</v>
      </c>
      <c r="J20" s="5"/>
      <c r="K20" s="55">
        <v>22627</v>
      </c>
      <c r="L20" s="5">
        <f t="shared" si="1"/>
        <v>0.17638483965014579</v>
      </c>
      <c r="M20" s="41">
        <v>14184</v>
      </c>
      <c r="N20" s="5">
        <f t="shared" si="5"/>
        <v>0.11056890288582966</v>
      </c>
      <c r="O20" s="41">
        <v>8443</v>
      </c>
      <c r="P20" s="5">
        <f t="shared" si="2"/>
        <v>6.5815936764316116E-2</v>
      </c>
      <c r="Q20" s="14"/>
      <c r="R20" s="6"/>
      <c r="S20" s="27"/>
      <c r="T20" s="16" t="s">
        <v>6</v>
      </c>
      <c r="U20" s="17">
        <v>23056</v>
      </c>
      <c r="V20" s="17">
        <v>22627</v>
      </c>
      <c r="W20" s="15"/>
    </row>
    <row r="21" spans="2:23" ht="15.75">
      <c r="B21" s="122" t="s">
        <v>7</v>
      </c>
      <c r="C21" s="91"/>
      <c r="D21" s="55">
        <v>20473</v>
      </c>
      <c r="E21" s="5">
        <f t="shared" si="3"/>
        <v>0.1514420765310274</v>
      </c>
      <c r="F21" s="14">
        <v>13294</v>
      </c>
      <c r="G21" s="5">
        <f t="shared" si="0"/>
        <v>9.8337857930126421E-2</v>
      </c>
      <c r="H21" s="41">
        <v>7179</v>
      </c>
      <c r="I21" s="5">
        <f t="shared" si="4"/>
        <v>5.3104218600900976E-2</v>
      </c>
      <c r="J21" s="5"/>
      <c r="K21" s="55">
        <v>21459</v>
      </c>
      <c r="L21" s="5">
        <f t="shared" si="1"/>
        <v>0.16727989897257603</v>
      </c>
      <c r="M21" s="41">
        <v>13753</v>
      </c>
      <c r="N21" s="5">
        <f t="shared" si="5"/>
        <v>0.10720911741319905</v>
      </c>
      <c r="O21" s="41">
        <v>7706</v>
      </c>
      <c r="P21" s="5">
        <f t="shared" si="2"/>
        <v>6.0070781559377E-2</v>
      </c>
      <c r="Q21" s="14">
        <v>1</v>
      </c>
      <c r="R21" s="23">
        <v>0</v>
      </c>
      <c r="S21" s="27"/>
      <c r="T21" s="16" t="s">
        <v>7</v>
      </c>
      <c r="U21" s="17">
        <v>20473</v>
      </c>
      <c r="V21" s="17">
        <v>21459</v>
      </c>
      <c r="W21" s="15"/>
    </row>
    <row r="22" spans="2:23" ht="15.75">
      <c r="B22" s="122" t="s">
        <v>8</v>
      </c>
      <c r="C22" s="91"/>
      <c r="D22" s="55">
        <v>16615</v>
      </c>
      <c r="E22" s="5">
        <f t="shared" si="3"/>
        <v>0.12290382951023397</v>
      </c>
      <c r="F22" s="14">
        <v>10568</v>
      </c>
      <c r="G22" s="5">
        <f t="shared" si="0"/>
        <v>7.8173197126942678E-2</v>
      </c>
      <c r="H22" s="41">
        <v>6047</v>
      </c>
      <c r="I22" s="5">
        <f t="shared" si="4"/>
        <v>4.4730632383291294E-2</v>
      </c>
      <c r="J22" s="5"/>
      <c r="K22" s="55">
        <v>16678</v>
      </c>
      <c r="L22" s="5">
        <f t="shared" si="1"/>
        <v>0.13001044573673626</v>
      </c>
      <c r="M22" s="41">
        <v>10511</v>
      </c>
      <c r="N22" s="5">
        <f t="shared" si="5"/>
        <v>8.1936670772204984E-2</v>
      </c>
      <c r="O22" s="41">
        <v>6167</v>
      </c>
      <c r="P22" s="5">
        <f t="shared" si="2"/>
        <v>4.8073774964531267E-2</v>
      </c>
      <c r="Q22" s="14"/>
      <c r="R22" s="6"/>
      <c r="S22" s="27"/>
      <c r="T22" s="16" t="s">
        <v>8</v>
      </c>
      <c r="U22" s="17">
        <v>16615</v>
      </c>
      <c r="V22" s="17">
        <v>16678</v>
      </c>
      <c r="W22" s="15"/>
    </row>
    <row r="23" spans="2:23" ht="15.75">
      <c r="B23" s="122" t="s">
        <v>9</v>
      </c>
      <c r="C23" s="91"/>
      <c r="D23" s="55">
        <v>17379</v>
      </c>
      <c r="E23" s="5">
        <f t="shared" si="3"/>
        <v>0.12855526049102353</v>
      </c>
      <c r="F23" s="14">
        <v>10946</v>
      </c>
      <c r="G23" s="5">
        <f t="shared" si="0"/>
        <v>8.096932397345899E-2</v>
      </c>
      <c r="H23" s="41">
        <v>6433</v>
      </c>
      <c r="I23" s="5">
        <f t="shared" si="4"/>
        <v>4.7585936517564556E-2</v>
      </c>
      <c r="J23" s="5"/>
      <c r="K23" s="55">
        <v>15906</v>
      </c>
      <c r="L23" s="5">
        <f t="shared" si="1"/>
        <v>0.12399245412450695</v>
      </c>
      <c r="M23" s="41">
        <v>9810</v>
      </c>
      <c r="N23" s="5">
        <f t="shared" si="5"/>
        <v>7.6472147300478632E-2</v>
      </c>
      <c r="O23" s="41">
        <v>6096</v>
      </c>
      <c r="P23" s="5">
        <f t="shared" si="2"/>
        <v>4.7520306824028316E-2</v>
      </c>
      <c r="Q23" s="14"/>
      <c r="R23" s="6"/>
      <c r="S23" s="27"/>
      <c r="T23" s="16" t="s">
        <v>9</v>
      </c>
      <c r="U23" s="17">
        <v>17379</v>
      </c>
      <c r="V23" s="17">
        <v>15906</v>
      </c>
      <c r="W23" s="15"/>
    </row>
    <row r="24" spans="2:23" ht="15.75">
      <c r="B24" s="122" t="s">
        <v>10</v>
      </c>
      <c r="C24" s="91"/>
      <c r="D24" s="55">
        <v>15213</v>
      </c>
      <c r="E24" s="5">
        <f t="shared" si="3"/>
        <v>0.11253300983082692</v>
      </c>
      <c r="F24" s="14">
        <v>9064</v>
      </c>
      <c r="G24" s="5">
        <f t="shared" si="0"/>
        <v>6.7047867028634411E-2</v>
      </c>
      <c r="H24" s="41">
        <v>6149</v>
      </c>
      <c r="I24" s="5">
        <f t="shared" si="4"/>
        <v>4.548514280219252E-2</v>
      </c>
      <c r="J24" s="5"/>
      <c r="K24" s="55">
        <v>14626</v>
      </c>
      <c r="L24" s="5">
        <f t="shared" si="1"/>
        <v>0.11401443694360862</v>
      </c>
      <c r="M24" s="41">
        <v>8691</v>
      </c>
      <c r="N24" s="5">
        <f t="shared" si="5"/>
        <v>6.7749177593115162E-2</v>
      </c>
      <c r="O24" s="41">
        <v>5935</v>
      </c>
      <c r="P24" s="5">
        <f t="shared" si="2"/>
        <v>4.6265259350493443E-2</v>
      </c>
      <c r="Q24" s="14"/>
      <c r="R24" s="6"/>
      <c r="S24" s="27"/>
      <c r="T24" s="16" t="s">
        <v>10</v>
      </c>
      <c r="U24" s="17">
        <v>15213</v>
      </c>
      <c r="V24" s="17">
        <v>14626</v>
      </c>
      <c r="W24" s="15"/>
    </row>
    <row r="25" spans="2:23" ht="15.75">
      <c r="B25" s="122" t="s">
        <v>11</v>
      </c>
      <c r="C25" s="91"/>
      <c r="D25" s="55">
        <v>6742</v>
      </c>
      <c r="E25" s="5">
        <f t="shared" si="3"/>
        <v>4.9871659257177098E-2</v>
      </c>
      <c r="F25" s="14">
        <v>3380</v>
      </c>
      <c r="G25" s="5">
        <f t="shared" si="0"/>
        <v>2.5002404077315125E-2</v>
      </c>
      <c r="H25" s="41">
        <v>3362</v>
      </c>
      <c r="I25" s="5">
        <f t="shared" si="4"/>
        <v>2.4869255179861969E-2</v>
      </c>
      <c r="J25" s="5"/>
      <c r="K25" s="55">
        <v>6724</v>
      </c>
      <c r="L25" s="5">
        <f t="shared" si="1"/>
        <v>5.2415771503406559E-2</v>
      </c>
      <c r="M25" s="41">
        <v>3435</v>
      </c>
      <c r="N25" s="5">
        <f t="shared" si="5"/>
        <v>2.6776944544051388E-2</v>
      </c>
      <c r="O25" s="41">
        <v>3289</v>
      </c>
      <c r="P25" s="5">
        <f t="shared" si="2"/>
        <v>2.5638826959355172E-2</v>
      </c>
      <c r="Q25" s="14"/>
      <c r="R25" s="6"/>
      <c r="S25" s="27"/>
      <c r="T25" s="16" t="s">
        <v>11</v>
      </c>
      <c r="U25" s="17">
        <v>6742</v>
      </c>
      <c r="V25" s="17">
        <v>6724</v>
      </c>
      <c r="W25" s="15"/>
    </row>
    <row r="26" spans="2:23" ht="15.75">
      <c r="B26" s="123" t="s">
        <v>12</v>
      </c>
      <c r="C26" s="91"/>
      <c r="D26" s="104">
        <v>949</v>
      </c>
      <c r="E26" s="5">
        <f t="shared" si="3"/>
        <v>7.0199057601692469E-3</v>
      </c>
      <c r="F26" s="79">
        <v>417</v>
      </c>
      <c r="G26" s="5">
        <f t="shared" si="0"/>
        <v>3.0846161243314814E-3</v>
      </c>
      <c r="H26" s="106">
        <v>532</v>
      </c>
      <c r="I26" s="5">
        <f t="shared" si="4"/>
        <v>3.9352896358377651E-3</v>
      </c>
      <c r="J26" s="5"/>
      <c r="K26" s="104">
        <v>734</v>
      </c>
      <c r="L26" s="5">
        <f t="shared" si="1"/>
        <v>5.7217692271713883E-3</v>
      </c>
      <c r="M26" s="106">
        <v>331</v>
      </c>
      <c r="N26" s="5">
        <f t="shared" si="5"/>
        <v>2.5802528803729285E-3</v>
      </c>
      <c r="O26" s="106">
        <v>403</v>
      </c>
      <c r="P26" s="5">
        <f t="shared" si="2"/>
        <v>3.1415163467984598E-3</v>
      </c>
      <c r="Q26" s="79"/>
      <c r="R26" s="6"/>
      <c r="S26" s="27"/>
      <c r="T26" s="16" t="s">
        <v>12</v>
      </c>
      <c r="U26" s="17">
        <v>949</v>
      </c>
      <c r="V26" s="17">
        <v>734</v>
      </c>
      <c r="W26" s="15"/>
    </row>
    <row r="27" spans="2:23">
      <c r="B27" s="41" t="s">
        <v>195</v>
      </c>
      <c r="C27" s="21"/>
      <c r="D27" s="55">
        <f>SUM(D17:D26)</f>
        <v>135187</v>
      </c>
      <c r="E27" s="116">
        <f t="shared" si="3"/>
        <v>1</v>
      </c>
      <c r="F27" s="21">
        <f>SUM(F17:F26)</f>
        <v>81563</v>
      </c>
      <c r="G27" s="116">
        <f t="shared" si="0"/>
        <v>0.60333464016510463</v>
      </c>
      <c r="H27" s="55">
        <f>SUM(H17:H26)</f>
        <v>53624</v>
      </c>
      <c r="I27" s="116">
        <f t="shared" si="4"/>
        <v>0.39666535983489537</v>
      </c>
      <c r="J27" s="105"/>
      <c r="K27" s="55">
        <v>128282</v>
      </c>
      <c r="L27" s="116">
        <f t="shared" si="1"/>
        <v>1</v>
      </c>
      <c r="M27" s="55">
        <f>SUM(M17:M26)</f>
        <v>76310</v>
      </c>
      <c r="N27" s="116">
        <f t="shared" si="5"/>
        <v>0.59486132115183732</v>
      </c>
      <c r="O27" s="55">
        <f>SUM(O17:O26)</f>
        <v>51971</v>
      </c>
      <c r="P27" s="116">
        <f t="shared" si="2"/>
        <v>0.40513088352224008</v>
      </c>
      <c r="Q27" s="21">
        <v>1</v>
      </c>
      <c r="R27" s="117">
        <v>0</v>
      </c>
      <c r="S27" s="27"/>
      <c r="U27" s="17">
        <f>SUM(U17:U26)</f>
        <v>135187</v>
      </c>
      <c r="V27" s="17">
        <v>128282</v>
      </c>
      <c r="W27" s="15"/>
    </row>
    <row r="28" spans="2:23">
      <c r="B28" s="22"/>
      <c r="C28" s="2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9"/>
      <c r="U28" s="20"/>
      <c r="V28" s="18"/>
      <c r="W28" s="18"/>
    </row>
    <row r="29" spans="2:23">
      <c r="B29" s="419" t="s">
        <v>391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T29" s="18"/>
      <c r="U29" s="20"/>
      <c r="V29" s="18"/>
      <c r="W29" s="18"/>
    </row>
    <row r="30" spans="2:23" ht="15" customHeight="1" thickBot="1">
      <c r="B30" s="24" t="s">
        <v>392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T30" s="18"/>
      <c r="U30" s="18"/>
      <c r="V30" s="18"/>
      <c r="W30" s="18"/>
    </row>
    <row r="31" spans="2:23" ht="15.75" thickBot="1">
      <c r="O31" s="219" t="s">
        <v>429</v>
      </c>
      <c r="T31" s="18"/>
      <c r="U31" s="18"/>
      <c r="V31" s="18"/>
      <c r="W31" s="18"/>
    </row>
    <row r="32" spans="2:23">
      <c r="T32" s="18"/>
      <c r="U32" s="18"/>
      <c r="V32" s="18"/>
      <c r="W32" s="18"/>
    </row>
    <row r="33" spans="20:23">
      <c r="T33" s="18"/>
      <c r="U33" s="18"/>
      <c r="V33" s="18"/>
      <c r="W33" s="18"/>
    </row>
    <row r="34" spans="20:23">
      <c r="T34" s="18"/>
      <c r="U34" s="18"/>
      <c r="V34" s="18"/>
      <c r="W34" s="18"/>
    </row>
    <row r="35" spans="20:23">
      <c r="T35" s="18"/>
      <c r="U35" s="18"/>
      <c r="V35" s="18"/>
      <c r="W35" s="18"/>
    </row>
  </sheetData>
  <sheetProtection password="CF0E" sheet="1" objects="1" scenarios="1"/>
  <mergeCells count="16">
    <mergeCell ref="K13:R13"/>
    <mergeCell ref="B29:R29"/>
    <mergeCell ref="B3:R6"/>
    <mergeCell ref="B10:R10"/>
    <mergeCell ref="B9:R9"/>
    <mergeCell ref="F15:F16"/>
    <mergeCell ref="H15:H16"/>
    <mergeCell ref="M15:M16"/>
    <mergeCell ref="O15:O16"/>
    <mergeCell ref="Q15:Q16"/>
    <mergeCell ref="B12:B16"/>
    <mergeCell ref="D15:D16"/>
    <mergeCell ref="D12:I12"/>
    <mergeCell ref="K12:R12"/>
    <mergeCell ref="K15:K16"/>
    <mergeCell ref="D13:I13"/>
  </mergeCells>
  <hyperlinks>
    <hyperlink ref="O31" location="Listado!A1" display="REGRESAR"/>
  </hyperlinks>
  <pageMargins left="0.7" right="0.7" top="0.75" bottom="0.75" header="0.3" footer="0.3"/>
  <pageSetup orientation="portrait" r:id="rId1"/>
  <ignoredErrors>
    <ignoredError sqref="M27 E27 G2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99"/>
  <sheetViews>
    <sheetView workbookViewId="0">
      <selection activeCell="P34" sqref="P34"/>
    </sheetView>
  </sheetViews>
  <sheetFormatPr baseColWidth="10" defaultRowHeight="15"/>
  <cols>
    <col min="1" max="1" width="5.85546875" style="1" customWidth="1"/>
    <col min="2" max="2" width="25" style="1" customWidth="1"/>
    <col min="3" max="3" width="2.140625" style="1" customWidth="1"/>
    <col min="4" max="4" width="13.7109375" style="1" customWidth="1"/>
    <col min="5" max="5" width="6.7109375" style="1" customWidth="1"/>
    <col min="6" max="6" width="2.5703125" style="1" customWidth="1"/>
    <col min="7" max="7" width="13.7109375" style="1" customWidth="1"/>
    <col min="8" max="8" width="6.7109375" style="1" customWidth="1"/>
    <col min="9" max="9" width="13.7109375" style="1" customWidth="1"/>
    <col min="10" max="10" width="6.7109375" style="1" customWidth="1"/>
    <col min="11" max="11" width="3" style="1" customWidth="1"/>
    <col min="12" max="12" width="13.7109375" style="1" customWidth="1"/>
    <col min="13" max="13" width="8.28515625" style="1" customWidth="1"/>
    <col min="14" max="14" width="13.7109375" style="1" customWidth="1"/>
    <col min="15" max="15" width="6.7109375" style="1" customWidth="1"/>
    <col min="16" max="16" width="11.42578125" style="1"/>
    <col min="17" max="17" width="6.28515625" style="1" customWidth="1"/>
    <col min="18" max="19" width="4.85546875" style="1" customWidth="1"/>
    <col min="20" max="16384" width="11.42578125" style="1"/>
  </cols>
  <sheetData>
    <row r="2" spans="2:19">
      <c r="B2" s="376" t="s">
        <v>370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2:19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2:19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2:19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</row>
    <row r="8" spans="2:19" ht="15.75" thickBot="1"/>
    <row r="9" spans="2:19" ht="15.75" thickBot="1">
      <c r="B9" s="407" t="s">
        <v>464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9"/>
    </row>
    <row r="10" spans="2:19" ht="15.75" thickBot="1">
      <c r="B10" s="407" t="s">
        <v>374</v>
      </c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9"/>
    </row>
    <row r="11" spans="2:19" ht="15.75" thickBo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2:19" ht="15.75" thickBot="1">
      <c r="B12" s="397" t="s">
        <v>369</v>
      </c>
      <c r="C12" s="83"/>
      <c r="D12" s="426" t="s">
        <v>0</v>
      </c>
      <c r="E12" s="426"/>
      <c r="F12" s="426"/>
      <c r="G12" s="426"/>
      <c r="H12" s="426"/>
      <c r="I12" s="426"/>
      <c r="J12" s="426"/>
      <c r="K12" s="81"/>
      <c r="L12" s="426" t="s">
        <v>351</v>
      </c>
      <c r="M12" s="426"/>
      <c r="N12" s="426"/>
      <c r="O12" s="426"/>
      <c r="P12" s="426"/>
      <c r="Q12" s="426"/>
      <c r="R12" s="426"/>
      <c r="S12" s="426"/>
    </row>
    <row r="13" spans="2:19">
      <c r="B13" s="397"/>
      <c r="C13" s="83"/>
      <c r="D13" s="411" t="s">
        <v>349</v>
      </c>
      <c r="E13" s="412"/>
      <c r="F13" s="412"/>
      <c r="G13" s="412"/>
      <c r="H13" s="412"/>
      <c r="I13" s="412"/>
      <c r="J13" s="412"/>
      <c r="K13" s="76"/>
      <c r="L13" s="385" t="s">
        <v>350</v>
      </c>
      <c r="M13" s="385"/>
      <c r="N13" s="385"/>
      <c r="O13" s="385"/>
      <c r="P13" s="385"/>
      <c r="Q13" s="385"/>
      <c r="R13" s="385"/>
      <c r="S13" s="385"/>
    </row>
    <row r="14" spans="2:19">
      <c r="B14" s="397"/>
      <c r="C14" s="83"/>
      <c r="D14" s="108"/>
      <c r="E14" s="76"/>
      <c r="F14" s="76"/>
      <c r="G14" s="76"/>
      <c r="H14" s="76"/>
      <c r="I14" s="76"/>
      <c r="J14" s="76"/>
      <c r="K14" s="76"/>
      <c r="L14" s="77"/>
      <c r="M14" s="77"/>
      <c r="N14" s="77"/>
      <c r="O14" s="77"/>
      <c r="P14" s="77"/>
      <c r="Q14" s="77"/>
      <c r="R14" s="77"/>
      <c r="S14" s="77"/>
    </row>
    <row r="15" spans="2:19">
      <c r="B15" s="397"/>
      <c r="C15" s="83"/>
      <c r="D15" s="398" t="s">
        <v>13</v>
      </c>
      <c r="E15" s="398"/>
      <c r="F15" s="22"/>
      <c r="G15" s="398" t="s">
        <v>1</v>
      </c>
      <c r="H15" s="398"/>
      <c r="I15" s="398" t="s">
        <v>2</v>
      </c>
      <c r="J15" s="398"/>
      <c r="K15" s="22"/>
      <c r="L15" s="398" t="s">
        <v>13</v>
      </c>
      <c r="M15" s="398"/>
      <c r="N15" s="398" t="s">
        <v>1</v>
      </c>
      <c r="O15" s="398"/>
      <c r="P15" s="398" t="s">
        <v>2</v>
      </c>
      <c r="Q15" s="398"/>
      <c r="R15" s="398" t="s">
        <v>14</v>
      </c>
      <c r="S15" s="398"/>
    </row>
    <row r="16" spans="2:19">
      <c r="B16" s="427"/>
      <c r="C16" s="84"/>
      <c r="D16" s="126"/>
      <c r="E16" s="126"/>
      <c r="F16" s="126"/>
      <c r="G16" s="126"/>
      <c r="H16" s="126"/>
      <c r="I16" s="126"/>
      <c r="J16" s="126"/>
      <c r="K16" s="22"/>
      <c r="L16" s="126"/>
      <c r="M16" s="126"/>
      <c r="N16" s="126"/>
      <c r="O16" s="126"/>
      <c r="P16" s="126"/>
      <c r="Q16" s="126"/>
      <c r="R16" s="126"/>
      <c r="S16" s="126"/>
    </row>
    <row r="17" spans="1:19">
      <c r="A17" s="85">
        <v>1</v>
      </c>
      <c r="B17" s="167" t="s">
        <v>80</v>
      </c>
      <c r="C17" s="127"/>
      <c r="D17" s="55">
        <f>G17+I17</f>
        <v>13160</v>
      </c>
      <c r="E17" s="128">
        <f>D17/$D$27</f>
        <v>9.7346638360197357E-2</v>
      </c>
      <c r="F17" s="130"/>
      <c r="G17" s="41">
        <v>6802</v>
      </c>
      <c r="H17" s="130">
        <f>G17/$D$27</f>
        <v>5.0315488915354284E-2</v>
      </c>
      <c r="I17" s="41">
        <v>6358</v>
      </c>
      <c r="J17" s="130">
        <f>I17/$D$27</f>
        <v>4.7031149444843066E-2</v>
      </c>
      <c r="K17" s="6"/>
      <c r="L17" s="55">
        <f>N17+P17</f>
        <v>12694</v>
      </c>
      <c r="M17" s="130">
        <f t="shared" ref="M17:M27" si="0">L17/$L$27</f>
        <v>9.8953867261190195E-2</v>
      </c>
      <c r="N17" s="41">
        <v>5807</v>
      </c>
      <c r="O17" s="130">
        <f t="shared" ref="O17:O27" si="1">N17/$L$27</f>
        <v>4.5267457632403613E-2</v>
      </c>
      <c r="P17" s="41">
        <v>6887</v>
      </c>
      <c r="Q17" s="130">
        <f t="shared" ref="Q17:Q27" si="2">P17/$L$27</f>
        <v>5.3686409628786583E-2</v>
      </c>
      <c r="R17" s="14"/>
      <c r="S17" s="131"/>
    </row>
    <row r="18" spans="1:19">
      <c r="A18" s="85">
        <f>A17+1</f>
        <v>2</v>
      </c>
      <c r="B18" s="167" t="s">
        <v>81</v>
      </c>
      <c r="C18" s="93"/>
      <c r="D18" s="55">
        <f t="shared" ref="D18:D27" si="3">G18+I18</f>
        <v>7819</v>
      </c>
      <c r="E18" s="128">
        <f>D18/$D$27</f>
        <v>5.7838401621457682E-2</v>
      </c>
      <c r="F18" s="5"/>
      <c r="G18" s="41">
        <v>6272</v>
      </c>
      <c r="H18" s="5">
        <f>G18/$D$27</f>
        <v>4.6394993601455763E-2</v>
      </c>
      <c r="I18" s="41">
        <v>1547</v>
      </c>
      <c r="J18" s="5">
        <f>I18/$D$27</f>
        <v>1.1443408020001924E-2</v>
      </c>
      <c r="K18" s="6"/>
      <c r="L18" s="55">
        <f t="shared" ref="L18:L26" si="4">N18+P18</f>
        <v>7994</v>
      </c>
      <c r="M18" s="5">
        <f t="shared" si="0"/>
        <v>6.2315835425079125E-2</v>
      </c>
      <c r="N18" s="41">
        <v>6074</v>
      </c>
      <c r="O18" s="5">
        <f t="shared" si="1"/>
        <v>4.7348809653731623E-2</v>
      </c>
      <c r="P18" s="41">
        <v>1920</v>
      </c>
      <c r="Q18" s="5">
        <f t="shared" si="2"/>
        <v>1.49670257713475E-2</v>
      </c>
      <c r="R18" s="14"/>
      <c r="S18" s="132"/>
    </row>
    <row r="19" spans="1:19">
      <c r="A19" s="85">
        <f t="shared" ref="A19:A26" si="5">A18+1</f>
        <v>3</v>
      </c>
      <c r="B19" s="167" t="s">
        <v>82</v>
      </c>
      <c r="C19" s="93"/>
      <c r="D19" s="55">
        <f t="shared" si="3"/>
        <v>2457</v>
      </c>
      <c r="E19" s="128">
        <f>D19/$D$27</f>
        <v>1.8174824502355996E-2</v>
      </c>
      <c r="F19" s="5"/>
      <c r="G19" s="41">
        <v>1793</v>
      </c>
      <c r="H19" s="5">
        <f>G19/$D$27</f>
        <v>1.3263109618528409E-2</v>
      </c>
      <c r="I19" s="41">
        <v>664</v>
      </c>
      <c r="J19" s="5">
        <f>I19/$D$27</f>
        <v>4.9117148838275868E-3</v>
      </c>
      <c r="K19" s="6"/>
      <c r="L19" s="55">
        <f t="shared" si="4"/>
        <v>5352</v>
      </c>
      <c r="M19" s="5">
        <f t="shared" si="0"/>
        <v>4.1720584337631157E-2</v>
      </c>
      <c r="N19" s="41">
        <v>3074</v>
      </c>
      <c r="O19" s="5">
        <f t="shared" si="1"/>
        <v>2.3962831886001155E-2</v>
      </c>
      <c r="P19" s="41">
        <v>2278</v>
      </c>
      <c r="Q19" s="5">
        <f t="shared" si="2"/>
        <v>1.7757752451630002E-2</v>
      </c>
      <c r="R19" s="14"/>
      <c r="S19" s="132"/>
    </row>
    <row r="20" spans="1:19">
      <c r="A20" s="85">
        <f t="shared" si="5"/>
        <v>4</v>
      </c>
      <c r="B20" s="167" t="s">
        <v>83</v>
      </c>
      <c r="C20" s="93"/>
      <c r="D20" s="55">
        <f t="shared" si="3"/>
        <v>11395</v>
      </c>
      <c r="E20" s="128">
        <f>D20/$D$27</f>
        <v>8.4290649248818308E-2</v>
      </c>
      <c r="F20" s="5"/>
      <c r="G20" s="41">
        <v>6963</v>
      </c>
      <c r="H20" s="5">
        <f>G20/$D$27</f>
        <v>5.1506431831463084E-2</v>
      </c>
      <c r="I20" s="41">
        <v>4432</v>
      </c>
      <c r="J20" s="5">
        <f>I20/$D$27</f>
        <v>3.2784217417355217E-2</v>
      </c>
      <c r="K20" s="6"/>
      <c r="L20" s="55">
        <v>16139</v>
      </c>
      <c r="M20" s="5">
        <f t="shared" si="0"/>
        <v>0.12580876506446734</v>
      </c>
      <c r="N20" s="41">
        <v>9410</v>
      </c>
      <c r="O20" s="5">
        <f t="shared" si="1"/>
        <v>7.3354016931447899E-2</v>
      </c>
      <c r="P20" s="41">
        <v>6728</v>
      </c>
      <c r="Q20" s="5">
        <f t="shared" si="2"/>
        <v>5.2446952807096867E-2</v>
      </c>
      <c r="R20" s="14">
        <v>1</v>
      </c>
      <c r="S20" s="133">
        <v>0</v>
      </c>
    </row>
    <row r="21" spans="1:19">
      <c r="A21" s="85">
        <f t="shared" si="5"/>
        <v>5</v>
      </c>
      <c r="B21" s="167" t="s">
        <v>84</v>
      </c>
      <c r="C21" s="93"/>
      <c r="D21" s="55"/>
      <c r="E21" s="128"/>
      <c r="F21" s="5"/>
      <c r="G21" s="41"/>
      <c r="H21" s="5"/>
      <c r="I21" s="41"/>
      <c r="J21" s="5"/>
      <c r="K21" s="6"/>
      <c r="L21" s="55">
        <f t="shared" si="4"/>
        <v>116</v>
      </c>
      <c r="M21" s="5">
        <f t="shared" si="0"/>
        <v>9.0425780701891144E-4</v>
      </c>
      <c r="N21" s="41">
        <v>45</v>
      </c>
      <c r="O21" s="5">
        <f t="shared" si="1"/>
        <v>3.5078966651595701E-4</v>
      </c>
      <c r="P21" s="41">
        <v>71</v>
      </c>
      <c r="Q21" s="5">
        <f t="shared" si="2"/>
        <v>5.5346814050295443E-4</v>
      </c>
      <c r="R21" s="14"/>
      <c r="S21" s="132"/>
    </row>
    <row r="22" spans="1:19">
      <c r="A22" s="85">
        <f t="shared" si="5"/>
        <v>6</v>
      </c>
      <c r="B22" s="167" t="s">
        <v>371</v>
      </c>
      <c r="C22" s="93"/>
      <c r="D22" s="55">
        <f t="shared" si="3"/>
        <v>1526</v>
      </c>
      <c r="E22" s="128">
        <f>D22/$D$27</f>
        <v>1.1288067639639906E-2</v>
      </c>
      <c r="F22" s="5"/>
      <c r="G22" s="41">
        <v>1026</v>
      </c>
      <c r="H22" s="5">
        <f>G22/$D$27</f>
        <v>7.5894871548299759E-3</v>
      </c>
      <c r="I22" s="41">
        <v>500</v>
      </c>
      <c r="J22" s="5">
        <f>I22/$D$27</f>
        <v>3.69858048480993E-3</v>
      </c>
      <c r="K22" s="6"/>
      <c r="L22" s="55">
        <f t="shared" si="4"/>
        <v>5346</v>
      </c>
      <c r="M22" s="5">
        <f t="shared" si="0"/>
        <v>4.1673812382095693E-2</v>
      </c>
      <c r="N22" s="41">
        <v>3437</v>
      </c>
      <c r="O22" s="5">
        <f t="shared" si="1"/>
        <v>2.6792535195896541E-2</v>
      </c>
      <c r="P22" s="41">
        <v>1909</v>
      </c>
      <c r="Q22" s="5">
        <f t="shared" si="2"/>
        <v>1.4881277186199155E-2</v>
      </c>
      <c r="R22" s="14"/>
      <c r="S22" s="132"/>
    </row>
    <row r="23" spans="1:19">
      <c r="A23" s="85">
        <f t="shared" si="5"/>
        <v>7</v>
      </c>
      <c r="B23" s="167" t="s">
        <v>372</v>
      </c>
      <c r="C23" s="93"/>
      <c r="D23" s="55">
        <f t="shared" si="3"/>
        <v>1287</v>
      </c>
      <c r="E23" s="128">
        <f>D23/$D$27</f>
        <v>9.5201461679007594E-3</v>
      </c>
      <c r="F23" s="5"/>
      <c r="G23" s="41">
        <v>1097</v>
      </c>
      <c r="H23" s="5">
        <f>G23/$D$27</f>
        <v>8.1146855836729866E-3</v>
      </c>
      <c r="I23" s="41">
        <v>190</v>
      </c>
      <c r="J23" s="5">
        <f>I23/$D$27</f>
        <v>1.4054605842277735E-3</v>
      </c>
      <c r="K23" s="6"/>
      <c r="L23" s="55">
        <f t="shared" si="4"/>
        <v>2893</v>
      </c>
      <c r="M23" s="5">
        <f t="shared" si="0"/>
        <v>2.2551877894014749E-2</v>
      </c>
      <c r="N23" s="41">
        <v>2286</v>
      </c>
      <c r="O23" s="5">
        <f t="shared" si="1"/>
        <v>1.7820115059010617E-2</v>
      </c>
      <c r="P23" s="41">
        <v>607</v>
      </c>
      <c r="Q23" s="5">
        <f t="shared" si="2"/>
        <v>4.7317628350041314E-3</v>
      </c>
      <c r="R23" s="14"/>
      <c r="S23" s="132"/>
    </row>
    <row r="24" spans="1:19">
      <c r="A24" s="85">
        <f t="shared" si="5"/>
        <v>8</v>
      </c>
      <c r="B24" s="167" t="s">
        <v>85</v>
      </c>
      <c r="C24" s="93"/>
      <c r="D24" s="55">
        <f t="shared" si="3"/>
        <v>60674</v>
      </c>
      <c r="E24" s="128">
        <f>D24/$D$27</f>
        <v>0.44881534467071538</v>
      </c>
      <c r="F24" s="5"/>
      <c r="G24" s="41">
        <v>45671</v>
      </c>
      <c r="H24" s="5">
        <f>G24/$D$27</f>
        <v>0.33783573864350863</v>
      </c>
      <c r="I24" s="41">
        <v>15003</v>
      </c>
      <c r="J24" s="5">
        <f>I24/$D$27</f>
        <v>0.11097960602720676</v>
      </c>
      <c r="K24" s="6"/>
      <c r="L24" s="55">
        <f t="shared" si="4"/>
        <v>55779</v>
      </c>
      <c r="M24" s="5">
        <f t="shared" si="0"/>
        <v>0.43481548463541259</v>
      </c>
      <c r="N24" s="41">
        <v>41618</v>
      </c>
      <c r="O24" s="5">
        <f t="shared" si="1"/>
        <v>0.32442587424580221</v>
      </c>
      <c r="P24" s="41">
        <v>14161</v>
      </c>
      <c r="Q24" s="5">
        <f t="shared" si="2"/>
        <v>0.11038961038961038</v>
      </c>
      <c r="R24" s="14"/>
      <c r="S24" s="132"/>
    </row>
    <row r="25" spans="1:19">
      <c r="A25" s="85">
        <f t="shared" si="5"/>
        <v>9</v>
      </c>
      <c r="B25" s="167" t="s">
        <v>373</v>
      </c>
      <c r="C25" s="93"/>
      <c r="D25" s="55"/>
      <c r="E25" s="128"/>
      <c r="F25" s="5"/>
      <c r="G25" s="41"/>
      <c r="H25" s="5"/>
      <c r="I25" s="41"/>
      <c r="J25" s="5"/>
      <c r="K25" s="6"/>
      <c r="L25" s="55">
        <f t="shared" si="4"/>
        <v>488</v>
      </c>
      <c r="M25" s="5">
        <f t="shared" si="0"/>
        <v>3.8041190502174898E-3</v>
      </c>
      <c r="N25" s="41">
        <v>141</v>
      </c>
      <c r="O25" s="5">
        <f t="shared" si="1"/>
        <v>1.0991409550833321E-3</v>
      </c>
      <c r="P25" s="41">
        <v>347</v>
      </c>
      <c r="Q25" s="5">
        <f t="shared" si="2"/>
        <v>2.7049780951341577E-3</v>
      </c>
      <c r="R25" s="14"/>
      <c r="S25" s="132"/>
    </row>
    <row r="26" spans="1:19">
      <c r="A26" s="85">
        <f t="shared" si="5"/>
        <v>10</v>
      </c>
      <c r="B26" s="197" t="s">
        <v>375</v>
      </c>
      <c r="C26" s="77"/>
      <c r="D26" s="55">
        <v>36869</v>
      </c>
      <c r="E26" s="128">
        <f>D26/$D$27</f>
        <v>0.27272592778891463</v>
      </c>
      <c r="F26" s="5"/>
      <c r="G26" s="41">
        <v>11939</v>
      </c>
      <c r="H26" s="5">
        <f>G26/$D$27</f>
        <v>8.83147048162915E-2</v>
      </c>
      <c r="I26" s="41">
        <v>24930</v>
      </c>
      <c r="J26" s="5">
        <f>I26/$D$27</f>
        <v>0.18441122297262311</v>
      </c>
      <c r="K26" s="6"/>
      <c r="L26" s="55">
        <f t="shared" si="4"/>
        <v>21481</v>
      </c>
      <c r="M26" s="5">
        <f t="shared" si="0"/>
        <v>0.16745139614287274</v>
      </c>
      <c r="N26" s="41">
        <v>4418</v>
      </c>
      <c r="O26" s="5">
        <f t="shared" si="1"/>
        <v>3.4439749925944403E-2</v>
      </c>
      <c r="P26" s="41">
        <v>17063</v>
      </c>
      <c r="Q26" s="5">
        <f t="shared" si="2"/>
        <v>0.13301164621692832</v>
      </c>
      <c r="R26" s="14"/>
      <c r="S26" s="132"/>
    </row>
    <row r="27" spans="1:19">
      <c r="B27" s="55" t="s">
        <v>195</v>
      </c>
      <c r="C27" s="107"/>
      <c r="D27" s="55">
        <f t="shared" si="3"/>
        <v>135187</v>
      </c>
      <c r="E27" s="129">
        <f>D27/$D$27</f>
        <v>1</v>
      </c>
      <c r="F27" s="116"/>
      <c r="G27" s="55">
        <f>SUM(G17:G26)</f>
        <v>81563</v>
      </c>
      <c r="H27" s="116">
        <f>G27/$D$27</f>
        <v>0.60333464016510463</v>
      </c>
      <c r="I27" s="55">
        <f>SUM(I17:I26)</f>
        <v>53624</v>
      </c>
      <c r="J27" s="116">
        <f>I27/$D$27</f>
        <v>0.39666535983489537</v>
      </c>
      <c r="K27" s="126"/>
      <c r="L27" s="55">
        <f>SUM(L17:L26)</f>
        <v>128282</v>
      </c>
      <c r="M27" s="116">
        <f t="shared" si="0"/>
        <v>1</v>
      </c>
      <c r="N27" s="55">
        <f>SUM(N17:N26)</f>
        <v>76310</v>
      </c>
      <c r="O27" s="116">
        <f t="shared" si="1"/>
        <v>0.59486132115183732</v>
      </c>
      <c r="P27" s="55">
        <f>SUM(P17:P26)</f>
        <v>51971</v>
      </c>
      <c r="Q27" s="116">
        <f t="shared" si="2"/>
        <v>0.40513088352224008</v>
      </c>
      <c r="R27" s="21">
        <v>1</v>
      </c>
      <c r="S27" s="134">
        <v>0</v>
      </c>
    </row>
    <row r="28" spans="1:19">
      <c r="C28" s="93"/>
      <c r="F28" s="93"/>
      <c r="J28" s="93"/>
      <c r="K28" s="93"/>
      <c r="L28" s="2"/>
      <c r="M28" s="2"/>
      <c r="N28" s="2"/>
      <c r="O28" s="2"/>
      <c r="S28" s="93"/>
    </row>
    <row r="29" spans="1:19">
      <c r="B29" s="135" t="s">
        <v>363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79"/>
      <c r="M29" s="79"/>
      <c r="N29" s="79"/>
      <c r="O29" s="79"/>
      <c r="P29" s="127"/>
      <c r="Q29" s="127"/>
      <c r="R29" s="127"/>
      <c r="S29" s="144"/>
    </row>
    <row r="30" spans="1:19" ht="31.5" customHeight="1">
      <c r="B30" s="428" t="s">
        <v>390</v>
      </c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30"/>
    </row>
    <row r="31" spans="1:19">
      <c r="B31" s="136"/>
      <c r="C31" s="93"/>
      <c r="D31" s="93"/>
      <c r="E31" s="93"/>
      <c r="F31" s="93"/>
      <c r="G31" s="93"/>
      <c r="H31" s="93"/>
      <c r="I31" s="93"/>
      <c r="J31" s="93"/>
      <c r="K31" s="93"/>
      <c r="L31" s="6"/>
      <c r="M31" s="6"/>
      <c r="N31" s="6"/>
      <c r="O31" s="6"/>
      <c r="P31" s="93"/>
      <c r="Q31" s="93"/>
      <c r="R31" s="93"/>
      <c r="S31" s="145"/>
    </row>
    <row r="32" spans="1:19" ht="33.75" customHeight="1">
      <c r="B32" s="431" t="s">
        <v>396</v>
      </c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3"/>
    </row>
    <row r="33" spans="12:16" ht="15.75" thickBot="1">
      <c r="L33" s="2"/>
      <c r="M33" s="2"/>
      <c r="N33" s="2"/>
      <c r="O33" s="2"/>
    </row>
    <row r="34" spans="12:16" ht="15.75" thickBot="1">
      <c r="L34" s="2"/>
      <c r="M34" s="2"/>
      <c r="N34" s="2"/>
      <c r="O34" s="2"/>
      <c r="P34" s="219" t="s">
        <v>429</v>
      </c>
    </row>
    <row r="35" spans="12:16">
      <c r="L35" s="2"/>
      <c r="M35" s="2"/>
      <c r="N35" s="2"/>
      <c r="O35" s="2"/>
    </row>
    <row r="36" spans="12:16">
      <c r="L36" s="2"/>
      <c r="M36" s="2"/>
      <c r="N36" s="2"/>
      <c r="O36" s="2"/>
    </row>
    <row r="62" spans="12:13">
      <c r="L62" s="2"/>
      <c r="M62" s="2"/>
    </row>
    <row r="63" spans="12:13">
      <c r="L63" s="2"/>
      <c r="M63" s="2"/>
    </row>
    <row r="64" spans="12:13">
      <c r="L64" s="2"/>
      <c r="M64" s="2"/>
    </row>
    <row r="65" spans="12:13">
      <c r="L65" s="2"/>
      <c r="M65" s="2"/>
    </row>
    <row r="66" spans="12:13">
      <c r="L66" s="2"/>
      <c r="M66" s="2"/>
    </row>
    <row r="67" spans="12:13">
      <c r="L67" s="2"/>
      <c r="M67" s="2"/>
    </row>
    <row r="68" spans="12:13">
      <c r="L68" s="2"/>
      <c r="M68" s="2"/>
    </row>
    <row r="69" spans="12:13">
      <c r="L69" s="2"/>
      <c r="M69" s="2"/>
    </row>
    <row r="99" spans="2:11">
      <c r="B99" s="31"/>
      <c r="C99" s="86"/>
      <c r="D99" s="31"/>
      <c r="E99" s="31"/>
      <c r="F99" s="86"/>
      <c r="G99" s="31"/>
      <c r="H99" s="31"/>
      <c r="I99" s="31"/>
      <c r="J99" s="31"/>
      <c r="K99" s="31"/>
    </row>
  </sheetData>
  <sheetProtection password="CF0E" sheet="1" objects="1" scenarios="1"/>
  <mergeCells count="17">
    <mergeCell ref="B30:S30"/>
    <mergeCell ref="B32:S32"/>
    <mergeCell ref="B2:R5"/>
    <mergeCell ref="B9:S9"/>
    <mergeCell ref="B10:S10"/>
    <mergeCell ref="D12:J12"/>
    <mergeCell ref="L12:S12"/>
    <mergeCell ref="B12:B16"/>
    <mergeCell ref="N15:O15"/>
    <mergeCell ref="P15:Q15"/>
    <mergeCell ref="R15:S15"/>
    <mergeCell ref="D13:J13"/>
    <mergeCell ref="L13:S13"/>
    <mergeCell ref="D15:E15"/>
    <mergeCell ref="G15:H15"/>
    <mergeCell ref="I15:J15"/>
    <mergeCell ref="L15:M15"/>
  </mergeCells>
  <hyperlinks>
    <hyperlink ref="P34" location="Listado!A1" display="REGRESA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P88"/>
  <sheetViews>
    <sheetView topLeftCell="B1" workbookViewId="0">
      <selection activeCell="F26" sqref="F26"/>
    </sheetView>
  </sheetViews>
  <sheetFormatPr baseColWidth="10" defaultRowHeight="15"/>
  <cols>
    <col min="1" max="1" width="5" style="1" customWidth="1"/>
    <col min="2" max="2" width="72" style="1" customWidth="1"/>
    <col min="3" max="3" width="2.42578125" style="1" customWidth="1"/>
    <col min="4" max="4" width="11.7109375" style="1" customWidth="1"/>
    <col min="5" max="5" width="6.7109375" style="2" customWidth="1"/>
    <col min="6" max="6" width="11.7109375" style="1" customWidth="1"/>
    <col min="7" max="7" width="6.7109375" style="2" customWidth="1"/>
    <col min="8" max="8" width="11.7109375" style="1" customWidth="1"/>
    <col min="9" max="9" width="6.7109375" style="1" customWidth="1"/>
    <col min="10" max="10" width="3.140625" style="1" customWidth="1"/>
    <col min="11" max="11" width="11.7109375" style="1" customWidth="1"/>
    <col min="12" max="12" width="6.7109375" style="2" customWidth="1"/>
    <col min="13" max="13" width="11.7109375" style="2" customWidth="1"/>
    <col min="14" max="14" width="6.7109375" style="2" customWidth="1"/>
    <col min="15" max="15" width="10.42578125" style="2" customWidth="1"/>
    <col min="16" max="16" width="6.7109375" style="2" customWidth="1"/>
    <col min="17" max="16384" width="11.42578125" style="1"/>
  </cols>
  <sheetData>
    <row r="3" spans="1:16">
      <c r="B3" s="376" t="s">
        <v>356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6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</row>
    <row r="6" spans="1:16"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</row>
    <row r="7" spans="1:16" ht="15.75" thickBot="1"/>
    <row r="8" spans="1:16">
      <c r="B8" s="443" t="s">
        <v>465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44"/>
    </row>
    <row r="9" spans="1:16" ht="15.75" thickBot="1">
      <c r="B9" s="445" t="s">
        <v>355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</row>
    <row r="10" spans="1:16" ht="15.75" thickBot="1">
      <c r="B10" s="125"/>
      <c r="C10" s="125"/>
      <c r="D10" s="125"/>
      <c r="E10" s="82"/>
      <c r="F10" s="125"/>
      <c r="G10" s="82"/>
      <c r="H10" s="125"/>
      <c r="I10" s="125"/>
      <c r="J10" s="125"/>
      <c r="K10" s="125"/>
      <c r="L10" s="82"/>
      <c r="M10" s="125"/>
      <c r="N10" s="82"/>
      <c r="O10" s="125"/>
      <c r="P10" s="82"/>
    </row>
    <row r="11" spans="1:16" ht="15.75" thickBot="1">
      <c r="B11" s="77"/>
      <c r="C11" s="77"/>
      <c r="D11" s="410" t="s">
        <v>0</v>
      </c>
      <c r="E11" s="410"/>
      <c r="F11" s="410"/>
      <c r="G11" s="410"/>
      <c r="H11" s="410"/>
      <c r="I11" s="410"/>
      <c r="J11" s="83"/>
      <c r="K11" s="383" t="s">
        <v>351</v>
      </c>
      <c r="L11" s="383"/>
      <c r="M11" s="383"/>
      <c r="N11" s="383"/>
      <c r="O11" s="383"/>
      <c r="P11" s="383"/>
    </row>
    <row r="12" spans="1:16" ht="15.75" thickBot="1">
      <c r="B12" s="77"/>
      <c r="C12" s="77"/>
      <c r="D12" s="434" t="s">
        <v>349</v>
      </c>
      <c r="E12" s="434"/>
      <c r="F12" s="434"/>
      <c r="G12" s="434"/>
      <c r="H12" s="434"/>
      <c r="I12" s="434"/>
      <c r="J12" s="83"/>
      <c r="K12" s="435" t="s">
        <v>350</v>
      </c>
      <c r="L12" s="435"/>
      <c r="M12" s="435"/>
      <c r="N12" s="435"/>
      <c r="O12" s="435"/>
      <c r="P12" s="435"/>
    </row>
    <row r="13" spans="1:16">
      <c r="B13" s="77"/>
      <c r="C13" s="77"/>
      <c r="D13" s="124"/>
      <c r="E13" s="124"/>
      <c r="F13" s="124"/>
      <c r="G13" s="124"/>
      <c r="H13" s="124"/>
      <c r="I13" s="124"/>
      <c r="J13" s="83"/>
      <c r="K13" s="125"/>
      <c r="L13" s="125"/>
      <c r="M13" s="125"/>
      <c r="N13" s="125"/>
      <c r="O13" s="125"/>
      <c r="P13" s="125"/>
    </row>
    <row r="14" spans="1:16">
      <c r="B14" s="397" t="s">
        <v>194</v>
      </c>
      <c r="C14" s="83"/>
      <c r="D14" s="397" t="s">
        <v>13</v>
      </c>
      <c r="E14" s="397"/>
      <c r="F14" s="397" t="s">
        <v>1</v>
      </c>
      <c r="G14" s="397"/>
      <c r="H14" s="397" t="s">
        <v>2</v>
      </c>
      <c r="I14" s="397"/>
      <c r="J14" s="83"/>
      <c r="K14" s="398" t="s">
        <v>13</v>
      </c>
      <c r="L14" s="398"/>
      <c r="M14" s="398" t="s">
        <v>1</v>
      </c>
      <c r="N14" s="398"/>
      <c r="O14" s="398" t="s">
        <v>2</v>
      </c>
      <c r="P14" s="398"/>
    </row>
    <row r="15" spans="1:16" ht="15.75" thickBot="1">
      <c r="B15" s="427"/>
      <c r="C15" s="83"/>
      <c r="D15" s="413"/>
      <c r="E15" s="413"/>
      <c r="F15" s="413"/>
      <c r="G15" s="413"/>
      <c r="H15" s="413"/>
      <c r="I15" s="413"/>
      <c r="J15" s="68"/>
      <c r="K15" s="413"/>
      <c r="L15" s="413"/>
      <c r="M15" s="413"/>
      <c r="N15" s="413"/>
      <c r="O15" s="413"/>
      <c r="P15" s="413"/>
    </row>
    <row r="16" spans="1:16">
      <c r="A16" s="85">
        <v>1</v>
      </c>
      <c r="B16" s="198" t="s">
        <v>198</v>
      </c>
      <c r="C16" s="147"/>
      <c r="D16" s="69">
        <f>F16+H16</f>
        <v>16620</v>
      </c>
      <c r="E16" s="33">
        <f>D16/135187</f>
        <v>0.12294081531508207</v>
      </c>
      <c r="F16" s="70">
        <v>14968</v>
      </c>
      <c r="G16" s="33">
        <f>F16/135187</f>
        <v>0.11072070539327006</v>
      </c>
      <c r="H16" s="36">
        <v>1652</v>
      </c>
      <c r="I16" s="71">
        <f>H16/135187</f>
        <v>1.2220109921812009E-2</v>
      </c>
      <c r="J16" s="48"/>
      <c r="K16" s="69">
        <f>M16+O16</f>
        <v>14391</v>
      </c>
      <c r="L16" s="35">
        <f>K16/128282</f>
        <v>0.11218253535180306</v>
      </c>
      <c r="M16" s="25">
        <v>12984</v>
      </c>
      <c r="N16" s="35">
        <f>M16/128282</f>
        <v>0.10121451177873747</v>
      </c>
      <c r="O16" s="149">
        <v>1407</v>
      </c>
      <c r="P16" s="150">
        <f>O16/128282</f>
        <v>1.096802357306559E-2</v>
      </c>
    </row>
    <row r="17" spans="1:16">
      <c r="A17" s="85">
        <f>A16+1</f>
        <v>2</v>
      </c>
      <c r="B17" s="198" t="s">
        <v>357</v>
      </c>
      <c r="C17" s="147"/>
      <c r="D17" s="69">
        <f t="shared" ref="D17:D19" si="0">F17+H17</f>
        <v>14915</v>
      </c>
      <c r="E17" s="34">
        <f t="shared" ref="E17:E67" si="1">D17/135187</f>
        <v>0.1103286558618802</v>
      </c>
      <c r="F17" s="70">
        <v>9096</v>
      </c>
      <c r="G17" s="34">
        <f t="shared" ref="G17:G67" si="2">F17/135187</f>
        <v>6.7284576179662242E-2</v>
      </c>
      <c r="H17" s="70">
        <v>5819</v>
      </c>
      <c r="I17" s="73">
        <f t="shared" ref="I17:I67" si="3">H17/135187</f>
        <v>4.3044079682217962E-2</v>
      </c>
      <c r="J17" s="48"/>
      <c r="K17" s="69"/>
      <c r="L17" s="35"/>
      <c r="M17" s="25"/>
      <c r="N17" s="35"/>
      <c r="O17" s="54"/>
      <c r="P17" s="151"/>
    </row>
    <row r="18" spans="1:16" ht="30">
      <c r="A18" s="85">
        <f t="shared" ref="A18:A66" si="4">A17+1</f>
        <v>3</v>
      </c>
      <c r="B18" s="199" t="s">
        <v>358</v>
      </c>
      <c r="C18" s="148"/>
      <c r="D18" s="69">
        <f t="shared" si="0"/>
        <v>9239</v>
      </c>
      <c r="E18" s="34">
        <f t="shared" si="1"/>
        <v>6.8342370198317889E-2</v>
      </c>
      <c r="F18" s="70">
        <v>4797</v>
      </c>
      <c r="G18" s="34">
        <f t="shared" si="2"/>
        <v>3.548418117126647E-2</v>
      </c>
      <c r="H18" s="70">
        <v>4442</v>
      </c>
      <c r="I18" s="73">
        <f t="shared" si="3"/>
        <v>3.285818902705142E-2</v>
      </c>
      <c r="J18" s="48"/>
      <c r="K18" s="69"/>
      <c r="L18" s="35"/>
      <c r="M18" s="25"/>
      <c r="N18" s="35"/>
      <c r="O18" s="54"/>
      <c r="P18" s="151"/>
    </row>
    <row r="19" spans="1:16">
      <c r="A19" s="85">
        <f t="shared" si="4"/>
        <v>4</v>
      </c>
      <c r="B19" s="198" t="s">
        <v>199</v>
      </c>
      <c r="C19" s="147"/>
      <c r="D19" s="69">
        <f t="shared" si="0"/>
        <v>10294</v>
      </c>
      <c r="E19" s="34">
        <f t="shared" si="1"/>
        <v>7.6146375021266838E-2</v>
      </c>
      <c r="F19" s="37">
        <v>1987</v>
      </c>
      <c r="G19" s="34">
        <f t="shared" si="2"/>
        <v>1.4698158846634661E-2</v>
      </c>
      <c r="H19" s="37">
        <v>8307</v>
      </c>
      <c r="I19" s="73">
        <f t="shared" si="3"/>
        <v>6.1448216174632177E-2</v>
      </c>
      <c r="J19" s="48"/>
      <c r="K19" s="69">
        <f t="shared" ref="K19:K66" si="5">M19+O19</f>
        <v>9653</v>
      </c>
      <c r="L19" s="35">
        <f t="shared" ref="L19:L67" si="6">K19/128282</f>
        <v>7.5248281130634073E-2</v>
      </c>
      <c r="M19" s="25">
        <v>1975</v>
      </c>
      <c r="N19" s="35">
        <f t="shared" ref="N19:N67" si="7">M19/128282</f>
        <v>1.5395768697089226E-2</v>
      </c>
      <c r="O19" s="54">
        <v>7678</v>
      </c>
      <c r="P19" s="151">
        <f t="shared" ref="P19:P67" si="8">O19/128282</f>
        <v>5.9852512433544849E-2</v>
      </c>
    </row>
    <row r="20" spans="1:16">
      <c r="A20" s="85">
        <f t="shared" si="4"/>
        <v>5</v>
      </c>
      <c r="B20" s="198" t="s">
        <v>200</v>
      </c>
      <c r="C20" s="147"/>
      <c r="D20" s="69">
        <f t="shared" ref="D20:D66" si="9">F20+H20</f>
        <v>5730</v>
      </c>
      <c r="E20" s="34">
        <f t="shared" si="1"/>
        <v>4.2385732355921794E-2</v>
      </c>
      <c r="F20" s="41">
        <v>5492</v>
      </c>
      <c r="G20" s="34">
        <f t="shared" si="2"/>
        <v>4.0625208045152274E-2</v>
      </c>
      <c r="H20" s="38">
        <v>238</v>
      </c>
      <c r="I20" s="73">
        <f t="shared" si="3"/>
        <v>1.7605243107695267E-3</v>
      </c>
      <c r="J20" s="54"/>
      <c r="K20" s="69">
        <f t="shared" si="5"/>
        <v>5584</v>
      </c>
      <c r="L20" s="35">
        <f t="shared" si="6"/>
        <v>4.3529099951668981E-2</v>
      </c>
      <c r="M20" s="25">
        <v>5344</v>
      </c>
      <c r="N20" s="35">
        <f t="shared" si="7"/>
        <v>4.1658221730250543E-2</v>
      </c>
      <c r="O20" s="54">
        <v>240</v>
      </c>
      <c r="P20" s="151">
        <f t="shared" si="8"/>
        <v>1.8708782214184375E-3</v>
      </c>
    </row>
    <row r="21" spans="1:16">
      <c r="A21" s="85">
        <f t="shared" si="4"/>
        <v>6</v>
      </c>
      <c r="B21" s="198" t="s">
        <v>201</v>
      </c>
      <c r="C21" s="147"/>
      <c r="D21" s="69">
        <f t="shared" si="9"/>
        <v>6786</v>
      </c>
      <c r="E21" s="34">
        <f t="shared" si="1"/>
        <v>5.0197134339840369E-2</v>
      </c>
      <c r="F21" s="37">
        <v>5774</v>
      </c>
      <c r="G21" s="34">
        <f t="shared" si="2"/>
        <v>4.2711207438585072E-2</v>
      </c>
      <c r="H21" s="37">
        <v>1012</v>
      </c>
      <c r="I21" s="73">
        <f t="shared" si="3"/>
        <v>7.4859269012552982E-3</v>
      </c>
      <c r="J21" s="48"/>
      <c r="K21" s="69">
        <f t="shared" si="5"/>
        <v>5479</v>
      </c>
      <c r="L21" s="35">
        <f t="shared" si="6"/>
        <v>4.2710590729798416E-2</v>
      </c>
      <c r="M21" s="25">
        <v>4629</v>
      </c>
      <c r="N21" s="35">
        <f t="shared" si="7"/>
        <v>3.6084563695608113E-2</v>
      </c>
      <c r="O21" s="54">
        <v>850</v>
      </c>
      <c r="P21" s="151">
        <f t="shared" si="8"/>
        <v>6.6260270341902995E-3</v>
      </c>
    </row>
    <row r="22" spans="1:16">
      <c r="A22" s="85">
        <f t="shared" si="4"/>
        <v>7</v>
      </c>
      <c r="B22" s="198" t="s">
        <v>202</v>
      </c>
      <c r="C22" s="147"/>
      <c r="D22" s="69">
        <f t="shared" si="9"/>
        <v>5998</v>
      </c>
      <c r="E22" s="34">
        <f t="shared" si="1"/>
        <v>4.4368171495779922E-2</v>
      </c>
      <c r="F22" s="37">
        <v>5995</v>
      </c>
      <c r="G22" s="34">
        <f t="shared" si="2"/>
        <v>4.4345980012871059E-2</v>
      </c>
      <c r="H22" s="37">
        <v>3</v>
      </c>
      <c r="I22" s="73">
        <f t="shared" si="3"/>
        <v>2.219148290885958E-5</v>
      </c>
      <c r="J22" s="48"/>
      <c r="K22" s="69">
        <f t="shared" si="5"/>
        <v>5442</v>
      </c>
      <c r="L22" s="35">
        <f t="shared" si="6"/>
        <v>4.2422163670663073E-2</v>
      </c>
      <c r="M22" s="25">
        <v>5436</v>
      </c>
      <c r="N22" s="35">
        <f t="shared" si="7"/>
        <v>4.2375391715127608E-2</v>
      </c>
      <c r="O22" s="54">
        <v>6</v>
      </c>
      <c r="P22" s="151">
        <f t="shared" si="8"/>
        <v>4.677195553546094E-5</v>
      </c>
    </row>
    <row r="23" spans="1:16">
      <c r="A23" s="85">
        <f t="shared" si="4"/>
        <v>8</v>
      </c>
      <c r="B23" s="198" t="s">
        <v>203</v>
      </c>
      <c r="C23" s="147"/>
      <c r="D23" s="69">
        <f t="shared" si="9"/>
        <v>2939</v>
      </c>
      <c r="E23" s="34">
        <f t="shared" si="1"/>
        <v>2.1740256089712768E-2</v>
      </c>
      <c r="F23" s="41">
        <v>475</v>
      </c>
      <c r="G23" s="34">
        <f t="shared" si="2"/>
        <v>3.5136514605694333E-3</v>
      </c>
      <c r="H23" s="38">
        <v>2464</v>
      </c>
      <c r="I23" s="73">
        <f t="shared" si="3"/>
        <v>1.8226604629143335E-2</v>
      </c>
      <c r="J23" s="54"/>
      <c r="K23" s="69">
        <f t="shared" si="5"/>
        <v>3429</v>
      </c>
      <c r="L23" s="35">
        <f t="shared" si="6"/>
        <v>2.6730172588515927E-2</v>
      </c>
      <c r="M23" s="25">
        <v>576</v>
      </c>
      <c r="N23" s="35">
        <f t="shared" si="7"/>
        <v>4.4901077314042498E-3</v>
      </c>
      <c r="O23" s="54">
        <v>2853</v>
      </c>
      <c r="P23" s="151">
        <f t="shared" si="8"/>
        <v>2.2240064857111677E-2</v>
      </c>
    </row>
    <row r="24" spans="1:16">
      <c r="A24" s="85">
        <f t="shared" si="4"/>
        <v>9</v>
      </c>
      <c r="B24" s="198" t="s">
        <v>204</v>
      </c>
      <c r="C24" s="147"/>
      <c r="D24" s="69">
        <f t="shared" si="9"/>
        <v>3318</v>
      </c>
      <c r="E24" s="34">
        <f t="shared" si="1"/>
        <v>2.4543780097198695E-2</v>
      </c>
      <c r="F24" s="37">
        <v>649</v>
      </c>
      <c r="G24" s="34">
        <f t="shared" si="2"/>
        <v>4.8007574692832894E-3</v>
      </c>
      <c r="H24" s="37">
        <v>2669</v>
      </c>
      <c r="I24" s="73">
        <f t="shared" si="3"/>
        <v>1.9743022627915406E-2</v>
      </c>
      <c r="J24" s="48"/>
      <c r="K24" s="69">
        <f t="shared" si="5"/>
        <v>3358</v>
      </c>
      <c r="L24" s="35">
        <f t="shared" si="6"/>
        <v>2.6176704448012972E-2</v>
      </c>
      <c r="M24" s="25">
        <v>687</v>
      </c>
      <c r="N24" s="35">
        <f t="shared" si="7"/>
        <v>5.355388908810277E-3</v>
      </c>
      <c r="O24" s="54">
        <v>2671</v>
      </c>
      <c r="P24" s="151">
        <f t="shared" si="8"/>
        <v>2.0821315539202693E-2</v>
      </c>
    </row>
    <row r="25" spans="1:16">
      <c r="A25" s="85">
        <f t="shared" si="4"/>
        <v>10</v>
      </c>
      <c r="B25" s="198" t="s">
        <v>205</v>
      </c>
      <c r="C25" s="147"/>
      <c r="D25" s="74"/>
      <c r="E25" s="34">
        <f t="shared" si="1"/>
        <v>0</v>
      </c>
      <c r="F25" s="74"/>
      <c r="G25" s="34">
        <f t="shared" si="2"/>
        <v>0</v>
      </c>
      <c r="H25" s="74"/>
      <c r="I25" s="73">
        <f t="shared" si="3"/>
        <v>0</v>
      </c>
      <c r="J25" s="48"/>
      <c r="K25" s="69">
        <f t="shared" si="5"/>
        <v>3122</v>
      </c>
      <c r="L25" s="35">
        <f t="shared" si="6"/>
        <v>2.4337007530284841E-2</v>
      </c>
      <c r="M25" s="25">
        <v>2050</v>
      </c>
      <c r="N25" s="35">
        <f t="shared" si="7"/>
        <v>1.5980418141282485E-2</v>
      </c>
      <c r="O25" s="54">
        <v>1072</v>
      </c>
      <c r="P25" s="151">
        <f t="shared" si="8"/>
        <v>8.356589389002354E-3</v>
      </c>
    </row>
    <row r="26" spans="1:16">
      <c r="A26" s="85">
        <f t="shared" si="4"/>
        <v>11</v>
      </c>
      <c r="B26" s="198" t="s">
        <v>206</v>
      </c>
      <c r="C26" s="147"/>
      <c r="D26" s="69">
        <f t="shared" si="9"/>
        <v>3431</v>
      </c>
      <c r="E26" s="34">
        <f t="shared" si="1"/>
        <v>2.5379659286765738E-2</v>
      </c>
      <c r="F26" s="37">
        <v>1840</v>
      </c>
      <c r="G26" s="34">
        <f t="shared" si="2"/>
        <v>1.3610776184100542E-2</v>
      </c>
      <c r="H26" s="37">
        <v>1591</v>
      </c>
      <c r="I26" s="73">
        <f t="shared" si="3"/>
        <v>1.1768883102665197E-2</v>
      </c>
      <c r="J26" s="48"/>
      <c r="K26" s="69">
        <f t="shared" si="5"/>
        <v>3087</v>
      </c>
      <c r="L26" s="35">
        <f t="shared" si="6"/>
        <v>2.4064171122994651E-2</v>
      </c>
      <c r="M26" s="25">
        <v>1633</v>
      </c>
      <c r="N26" s="35">
        <f t="shared" si="7"/>
        <v>1.2729767231567952E-2</v>
      </c>
      <c r="O26" s="54">
        <v>1454</v>
      </c>
      <c r="P26" s="151">
        <f t="shared" si="8"/>
        <v>1.1334403891426701E-2</v>
      </c>
    </row>
    <row r="27" spans="1:16">
      <c r="A27" s="85">
        <f t="shared" si="4"/>
        <v>12</v>
      </c>
      <c r="B27" s="198" t="s">
        <v>207</v>
      </c>
      <c r="C27" s="147"/>
      <c r="D27" s="69">
        <f t="shared" si="9"/>
        <v>3122</v>
      </c>
      <c r="E27" s="34">
        <f t="shared" si="1"/>
        <v>2.3093936547153204E-2</v>
      </c>
      <c r="F27" s="37">
        <v>2046</v>
      </c>
      <c r="G27" s="34">
        <f t="shared" si="2"/>
        <v>1.5134591343842234E-2</v>
      </c>
      <c r="H27" s="37">
        <v>1076</v>
      </c>
      <c r="I27" s="73">
        <f t="shared" si="3"/>
        <v>7.9593452033109701E-3</v>
      </c>
      <c r="J27" s="48"/>
      <c r="K27" s="69">
        <f t="shared" si="5"/>
        <v>2956</v>
      </c>
      <c r="L27" s="35">
        <f t="shared" si="6"/>
        <v>2.3042983427137089E-2</v>
      </c>
      <c r="M27" s="25">
        <v>1961</v>
      </c>
      <c r="N27" s="35">
        <f t="shared" si="7"/>
        <v>1.528663413417315E-2</v>
      </c>
      <c r="O27" s="54">
        <v>995</v>
      </c>
      <c r="P27" s="151">
        <f t="shared" si="8"/>
        <v>7.7563492929639388E-3</v>
      </c>
    </row>
    <row r="28" spans="1:16">
      <c r="A28" s="85">
        <f t="shared" si="4"/>
        <v>13</v>
      </c>
      <c r="B28" s="198" t="s">
        <v>208</v>
      </c>
      <c r="C28" s="147"/>
      <c r="D28" s="74"/>
      <c r="E28" s="34">
        <f t="shared" si="1"/>
        <v>0</v>
      </c>
      <c r="F28" s="74"/>
      <c r="G28" s="34">
        <f t="shared" si="2"/>
        <v>0</v>
      </c>
      <c r="H28" s="74"/>
      <c r="I28" s="73">
        <f t="shared" si="3"/>
        <v>0</v>
      </c>
      <c r="J28" s="48"/>
      <c r="K28" s="69">
        <f t="shared" si="5"/>
        <v>2614</v>
      </c>
      <c r="L28" s="35">
        <f t="shared" si="6"/>
        <v>2.0376981961615814E-2</v>
      </c>
      <c r="M28" s="25">
        <v>1231</v>
      </c>
      <c r="N28" s="35">
        <f t="shared" si="7"/>
        <v>9.5960462106920684E-3</v>
      </c>
      <c r="O28" s="54">
        <v>1383</v>
      </c>
      <c r="P28" s="151">
        <f t="shared" si="8"/>
        <v>1.0780935750923747E-2</v>
      </c>
    </row>
    <row r="29" spans="1:16">
      <c r="A29" s="85">
        <f t="shared" si="4"/>
        <v>14</v>
      </c>
      <c r="B29" s="198" t="s">
        <v>209</v>
      </c>
      <c r="C29" s="147"/>
      <c r="D29" s="69">
        <f t="shared" si="9"/>
        <v>2678</v>
      </c>
      <c r="E29" s="34">
        <f t="shared" si="1"/>
        <v>1.9809597076641986E-2</v>
      </c>
      <c r="F29" s="37">
        <v>99</v>
      </c>
      <c r="G29" s="34">
        <f t="shared" si="2"/>
        <v>7.3231893599236611E-4</v>
      </c>
      <c r="H29" s="37">
        <v>2579</v>
      </c>
      <c r="I29" s="73">
        <f t="shared" si="3"/>
        <v>1.907727814064962E-2</v>
      </c>
      <c r="J29" s="48"/>
      <c r="K29" s="69">
        <f t="shared" si="5"/>
        <v>2476</v>
      </c>
      <c r="L29" s="35">
        <f t="shared" si="6"/>
        <v>1.9301226984300212E-2</v>
      </c>
      <c r="M29" s="25">
        <v>89</v>
      </c>
      <c r="N29" s="35">
        <f t="shared" si="7"/>
        <v>6.9378400710933723E-4</v>
      </c>
      <c r="O29" s="54">
        <v>2387</v>
      </c>
      <c r="P29" s="151">
        <f t="shared" si="8"/>
        <v>1.8607442977190875E-2</v>
      </c>
    </row>
    <row r="30" spans="1:16">
      <c r="A30" s="85">
        <f t="shared" si="4"/>
        <v>15</v>
      </c>
      <c r="B30" s="198" t="s">
        <v>210</v>
      </c>
      <c r="C30" s="147"/>
      <c r="D30" s="69">
        <f t="shared" si="9"/>
        <v>2283</v>
      </c>
      <c r="E30" s="34">
        <f t="shared" si="1"/>
        <v>1.6887718493642141E-2</v>
      </c>
      <c r="F30" s="41">
        <v>489</v>
      </c>
      <c r="G30" s="34">
        <f t="shared" si="2"/>
        <v>3.6172117141441114E-3</v>
      </c>
      <c r="H30" s="38">
        <v>1794</v>
      </c>
      <c r="I30" s="73">
        <f t="shared" si="3"/>
        <v>1.3270506779498028E-2</v>
      </c>
      <c r="J30" s="54"/>
      <c r="K30" s="69">
        <f t="shared" si="5"/>
        <v>2317</v>
      </c>
      <c r="L30" s="35">
        <f t="shared" si="6"/>
        <v>1.8061770162610499E-2</v>
      </c>
      <c r="M30" s="25">
        <v>473</v>
      </c>
      <c r="N30" s="35">
        <f t="shared" si="7"/>
        <v>3.6871891613788374E-3</v>
      </c>
      <c r="O30" s="54">
        <v>1844</v>
      </c>
      <c r="P30" s="151">
        <f t="shared" si="8"/>
        <v>1.4374581001231661E-2</v>
      </c>
    </row>
    <row r="31" spans="1:16">
      <c r="A31" s="85">
        <f t="shared" si="4"/>
        <v>16</v>
      </c>
      <c r="B31" s="198" t="s">
        <v>211</v>
      </c>
      <c r="C31" s="147"/>
      <c r="D31" s="69">
        <f t="shared" si="9"/>
        <v>2535</v>
      </c>
      <c r="E31" s="34">
        <f t="shared" si="1"/>
        <v>1.8751803057986346E-2</v>
      </c>
      <c r="F31" s="37">
        <v>2022</v>
      </c>
      <c r="G31" s="34">
        <f t="shared" si="2"/>
        <v>1.4957059480571357E-2</v>
      </c>
      <c r="H31" s="37">
        <v>513</v>
      </c>
      <c r="I31" s="73">
        <f t="shared" si="3"/>
        <v>3.7947435774149879E-3</v>
      </c>
      <c r="J31" s="48"/>
      <c r="K31" s="69">
        <f t="shared" si="5"/>
        <v>2300</v>
      </c>
      <c r="L31" s="35">
        <f t="shared" si="6"/>
        <v>1.7929249621926692E-2</v>
      </c>
      <c r="M31" s="25">
        <v>1824</v>
      </c>
      <c r="N31" s="35">
        <f t="shared" si="7"/>
        <v>1.4218674482780125E-2</v>
      </c>
      <c r="O31" s="54">
        <v>476</v>
      </c>
      <c r="P31" s="151">
        <f t="shared" si="8"/>
        <v>3.7105751391465678E-3</v>
      </c>
    </row>
    <row r="32" spans="1:16">
      <c r="A32" s="85">
        <f t="shared" si="4"/>
        <v>17</v>
      </c>
      <c r="B32" s="198" t="s">
        <v>212</v>
      </c>
      <c r="C32" s="147"/>
      <c r="D32" s="74"/>
      <c r="E32" s="34">
        <f t="shared" si="1"/>
        <v>0</v>
      </c>
      <c r="F32" s="74"/>
      <c r="G32" s="34">
        <f t="shared" si="2"/>
        <v>0</v>
      </c>
      <c r="H32" s="74"/>
      <c r="I32" s="73">
        <f t="shared" si="3"/>
        <v>0</v>
      </c>
      <c r="J32" s="48"/>
      <c r="K32" s="69">
        <f t="shared" si="5"/>
        <v>2287</v>
      </c>
      <c r="L32" s="35">
        <f t="shared" si="6"/>
        <v>1.7827910384933195E-2</v>
      </c>
      <c r="M32" s="25">
        <v>1049</v>
      </c>
      <c r="N32" s="35">
        <f t="shared" si="7"/>
        <v>8.1772968927830876E-3</v>
      </c>
      <c r="O32" s="54">
        <v>1238</v>
      </c>
      <c r="P32" s="151">
        <f t="shared" si="8"/>
        <v>9.650613492150106E-3</v>
      </c>
    </row>
    <row r="33" spans="1:16">
      <c r="A33" s="85">
        <f t="shared" si="4"/>
        <v>18</v>
      </c>
      <c r="B33" s="198" t="s">
        <v>213</v>
      </c>
      <c r="C33" s="147"/>
      <c r="D33" s="69">
        <f t="shared" si="9"/>
        <v>2318</v>
      </c>
      <c r="E33" s="34">
        <f t="shared" si="1"/>
        <v>1.7146619127578835E-2</v>
      </c>
      <c r="F33" s="37">
        <v>1802</v>
      </c>
      <c r="G33" s="34">
        <f t="shared" si="2"/>
        <v>1.3329684067254988E-2</v>
      </c>
      <c r="H33" s="37">
        <v>516</v>
      </c>
      <c r="I33" s="73">
        <f t="shared" si="3"/>
        <v>3.8169350603238475E-3</v>
      </c>
      <c r="J33" s="48"/>
      <c r="K33" s="69">
        <f t="shared" si="5"/>
        <v>2274</v>
      </c>
      <c r="L33" s="35">
        <f t="shared" si="6"/>
        <v>1.7726571147939695E-2</v>
      </c>
      <c r="M33" s="25">
        <v>1765</v>
      </c>
      <c r="N33" s="35">
        <f t="shared" si="7"/>
        <v>1.3758750253348093E-2</v>
      </c>
      <c r="O33" s="54">
        <v>509</v>
      </c>
      <c r="P33" s="151">
        <f t="shared" si="8"/>
        <v>3.9678208945916026E-3</v>
      </c>
    </row>
    <row r="34" spans="1:16">
      <c r="A34" s="85">
        <f t="shared" si="4"/>
        <v>19</v>
      </c>
      <c r="B34" s="198" t="s">
        <v>173</v>
      </c>
      <c r="C34" s="147"/>
      <c r="D34" s="69">
        <f t="shared" si="9"/>
        <v>2140</v>
      </c>
      <c r="E34" s="34">
        <f t="shared" si="1"/>
        <v>1.58299244749865E-2</v>
      </c>
      <c r="F34" s="41">
        <v>1227</v>
      </c>
      <c r="G34" s="34">
        <f t="shared" si="2"/>
        <v>9.0763165097235681E-3</v>
      </c>
      <c r="H34" s="38">
        <v>913</v>
      </c>
      <c r="I34" s="73">
        <f t="shared" si="3"/>
        <v>6.7536079652629321E-3</v>
      </c>
      <c r="J34" s="54"/>
      <c r="K34" s="69">
        <f t="shared" si="5"/>
        <v>2141</v>
      </c>
      <c r="L34" s="35">
        <f t="shared" si="6"/>
        <v>1.6689792800236979E-2</v>
      </c>
      <c r="M34" s="25">
        <v>1216</v>
      </c>
      <c r="N34" s="35">
        <f t="shared" si="7"/>
        <v>9.4791163218534164E-3</v>
      </c>
      <c r="O34" s="54">
        <v>925</v>
      </c>
      <c r="P34" s="151">
        <f t="shared" si="8"/>
        <v>7.2106764783835611E-3</v>
      </c>
    </row>
    <row r="35" spans="1:16">
      <c r="A35" s="85">
        <f t="shared" si="4"/>
        <v>20</v>
      </c>
      <c r="B35" s="198" t="s">
        <v>101</v>
      </c>
      <c r="C35" s="147"/>
      <c r="D35" s="69">
        <f t="shared" si="9"/>
        <v>2501</v>
      </c>
      <c r="E35" s="34">
        <f t="shared" si="1"/>
        <v>1.850029958501927E-2</v>
      </c>
      <c r="F35" s="42">
        <v>2372</v>
      </c>
      <c r="G35" s="34">
        <f t="shared" si="2"/>
        <v>1.7546065819938308E-2</v>
      </c>
      <c r="H35" s="39">
        <v>129</v>
      </c>
      <c r="I35" s="73">
        <f t="shared" si="3"/>
        <v>9.5423376508096188E-4</v>
      </c>
      <c r="J35" s="59"/>
      <c r="K35" s="69">
        <f t="shared" si="5"/>
        <v>2128</v>
      </c>
      <c r="L35" s="35">
        <f t="shared" si="6"/>
        <v>1.6588453563243479E-2</v>
      </c>
      <c r="M35" s="25">
        <v>2002</v>
      </c>
      <c r="N35" s="35">
        <f t="shared" si="7"/>
        <v>1.5606242496998799E-2</v>
      </c>
      <c r="O35" s="54">
        <v>126</v>
      </c>
      <c r="P35" s="151">
        <f t="shared" si="8"/>
        <v>9.8221106624467964E-4</v>
      </c>
    </row>
    <row r="36" spans="1:16">
      <c r="A36" s="85">
        <f t="shared" si="4"/>
        <v>21</v>
      </c>
      <c r="B36" s="198" t="s">
        <v>214</v>
      </c>
      <c r="C36" s="147"/>
      <c r="D36" s="74"/>
      <c r="E36" s="34">
        <f t="shared" si="1"/>
        <v>0</v>
      </c>
      <c r="F36" s="74"/>
      <c r="G36" s="34">
        <f t="shared" si="2"/>
        <v>0</v>
      </c>
      <c r="H36" s="74"/>
      <c r="I36" s="73">
        <f t="shared" si="3"/>
        <v>0</v>
      </c>
      <c r="J36" s="48"/>
      <c r="K36" s="69">
        <f t="shared" si="5"/>
        <v>2086</v>
      </c>
      <c r="L36" s="35">
        <f t="shared" si="6"/>
        <v>1.6261049874495254E-2</v>
      </c>
      <c r="M36" s="25">
        <v>1724</v>
      </c>
      <c r="N36" s="35">
        <f t="shared" si="7"/>
        <v>1.3439141890522442E-2</v>
      </c>
      <c r="O36" s="54">
        <v>362</v>
      </c>
      <c r="P36" s="151">
        <f t="shared" si="8"/>
        <v>2.8219079839728097E-3</v>
      </c>
    </row>
    <row r="37" spans="1:16">
      <c r="A37" s="85">
        <f t="shared" si="4"/>
        <v>22</v>
      </c>
      <c r="B37" s="198" t="s">
        <v>215</v>
      </c>
      <c r="C37" s="147"/>
      <c r="D37" s="69">
        <f t="shared" si="9"/>
        <v>2631</v>
      </c>
      <c r="E37" s="34">
        <f t="shared" si="1"/>
        <v>1.9461930511069852E-2</v>
      </c>
      <c r="F37" s="41">
        <v>1861</v>
      </c>
      <c r="G37" s="34">
        <f t="shared" si="2"/>
        <v>1.3766116564462558E-2</v>
      </c>
      <c r="H37" s="38">
        <v>770</v>
      </c>
      <c r="I37" s="73">
        <f t="shared" si="3"/>
        <v>5.6958139466072918E-3</v>
      </c>
      <c r="J37" s="54"/>
      <c r="K37" s="69">
        <f t="shared" si="5"/>
        <v>1578</v>
      </c>
      <c r="L37" s="35">
        <f t="shared" si="6"/>
        <v>1.2301024305826226E-2</v>
      </c>
      <c r="M37" s="25">
        <v>1228</v>
      </c>
      <c r="N37" s="35">
        <f t="shared" si="7"/>
        <v>9.572660232924338E-3</v>
      </c>
      <c r="O37" s="54">
        <v>350</v>
      </c>
      <c r="P37" s="151">
        <f t="shared" si="8"/>
        <v>2.7283640729018881E-3</v>
      </c>
    </row>
    <row r="38" spans="1:16">
      <c r="A38" s="85">
        <f t="shared" si="4"/>
        <v>23</v>
      </c>
      <c r="B38" s="198" t="s">
        <v>216</v>
      </c>
      <c r="C38" s="147"/>
      <c r="D38" s="69">
        <f t="shared" si="9"/>
        <v>1458</v>
      </c>
      <c r="E38" s="34">
        <f t="shared" si="1"/>
        <v>1.0785060693705755E-2</v>
      </c>
      <c r="F38" s="37">
        <v>1119</v>
      </c>
      <c r="G38" s="34">
        <f t="shared" si="2"/>
        <v>8.2774231250046237E-3</v>
      </c>
      <c r="H38" s="37">
        <v>339</v>
      </c>
      <c r="I38" s="73">
        <f t="shared" si="3"/>
        <v>2.5076375687011327E-3</v>
      </c>
      <c r="J38" s="48"/>
      <c r="K38" s="69">
        <f t="shared" si="5"/>
        <v>1513</v>
      </c>
      <c r="L38" s="35">
        <f t="shared" si="6"/>
        <v>1.1794328120858733E-2</v>
      </c>
      <c r="M38" s="25">
        <v>1155</v>
      </c>
      <c r="N38" s="35">
        <f t="shared" si="7"/>
        <v>9.00360144057623E-3</v>
      </c>
      <c r="O38" s="54">
        <v>358</v>
      </c>
      <c r="P38" s="151">
        <f t="shared" si="8"/>
        <v>2.7907266802825025E-3</v>
      </c>
    </row>
    <row r="39" spans="1:16">
      <c r="A39" s="85">
        <f t="shared" si="4"/>
        <v>24</v>
      </c>
      <c r="B39" s="198" t="s">
        <v>217</v>
      </c>
      <c r="C39" s="147"/>
      <c r="D39" s="74"/>
      <c r="E39" s="34">
        <f t="shared" si="1"/>
        <v>0</v>
      </c>
      <c r="F39" s="74"/>
      <c r="G39" s="34">
        <f t="shared" si="2"/>
        <v>0</v>
      </c>
      <c r="H39" s="74"/>
      <c r="I39" s="73">
        <f t="shared" si="3"/>
        <v>0</v>
      </c>
      <c r="J39" s="48"/>
      <c r="K39" s="69">
        <f t="shared" si="5"/>
        <v>1342</v>
      </c>
      <c r="L39" s="35">
        <f t="shared" si="6"/>
        <v>1.0461327388098096E-2</v>
      </c>
      <c r="M39" s="25">
        <v>848</v>
      </c>
      <c r="N39" s="35">
        <f t="shared" si="7"/>
        <v>6.6104363823451459E-3</v>
      </c>
      <c r="O39" s="54">
        <v>494</v>
      </c>
      <c r="P39" s="151">
        <f t="shared" si="8"/>
        <v>3.8508910057529506E-3</v>
      </c>
    </row>
    <row r="40" spans="1:16">
      <c r="A40" s="85">
        <f t="shared" si="4"/>
        <v>25</v>
      </c>
      <c r="B40" s="198" t="s">
        <v>218</v>
      </c>
      <c r="C40" s="147"/>
      <c r="D40" s="74"/>
      <c r="E40" s="34">
        <f t="shared" si="1"/>
        <v>0</v>
      </c>
      <c r="F40" s="74"/>
      <c r="G40" s="34">
        <f t="shared" si="2"/>
        <v>0</v>
      </c>
      <c r="H40" s="74"/>
      <c r="I40" s="73">
        <f t="shared" si="3"/>
        <v>0</v>
      </c>
      <c r="J40" s="48"/>
      <c r="K40" s="69">
        <f t="shared" si="5"/>
        <v>1283</v>
      </c>
      <c r="L40" s="35">
        <f t="shared" si="6"/>
        <v>1.0001403158666064E-2</v>
      </c>
      <c r="M40" s="25">
        <v>353</v>
      </c>
      <c r="N40" s="35">
        <f t="shared" si="7"/>
        <v>2.7517500506696185E-3</v>
      </c>
      <c r="O40" s="54">
        <v>930</v>
      </c>
      <c r="P40" s="151">
        <f t="shared" si="8"/>
        <v>7.2496531079964451E-3</v>
      </c>
    </row>
    <row r="41" spans="1:16">
      <c r="A41" s="85">
        <f t="shared" si="4"/>
        <v>26</v>
      </c>
      <c r="B41" s="198" t="s">
        <v>187</v>
      </c>
      <c r="C41" s="147"/>
      <c r="D41" s="69">
        <f t="shared" si="9"/>
        <v>1051</v>
      </c>
      <c r="E41" s="34">
        <f t="shared" si="1"/>
        <v>7.774416179070473E-3</v>
      </c>
      <c r="F41" s="37">
        <v>423</v>
      </c>
      <c r="G41" s="34">
        <f t="shared" si="2"/>
        <v>3.1289990901492005E-3</v>
      </c>
      <c r="H41" s="37">
        <v>628</v>
      </c>
      <c r="I41" s="73">
        <f t="shared" si="3"/>
        <v>4.645417088921272E-3</v>
      </c>
      <c r="J41" s="48"/>
      <c r="K41" s="69">
        <f t="shared" si="5"/>
        <v>1249</v>
      </c>
      <c r="L41" s="35">
        <f t="shared" si="6"/>
        <v>9.7363620772984525E-3</v>
      </c>
      <c r="M41" s="25">
        <v>554</v>
      </c>
      <c r="N41" s="35">
        <f t="shared" si="7"/>
        <v>4.3186105611075602E-3</v>
      </c>
      <c r="O41" s="54">
        <v>695</v>
      </c>
      <c r="P41" s="151">
        <f t="shared" si="8"/>
        <v>5.4177515161908923E-3</v>
      </c>
    </row>
    <row r="42" spans="1:16">
      <c r="A42" s="85">
        <f t="shared" si="4"/>
        <v>27</v>
      </c>
      <c r="B42" s="198" t="s">
        <v>359</v>
      </c>
      <c r="C42" s="147"/>
      <c r="D42" s="69">
        <f t="shared" si="9"/>
        <v>1012</v>
      </c>
      <c r="E42" s="34">
        <f t="shared" si="1"/>
        <v>7.4859269012552982E-3</v>
      </c>
      <c r="F42" s="37">
        <v>509</v>
      </c>
      <c r="G42" s="34">
        <f t="shared" si="2"/>
        <v>3.7651549335365087E-3</v>
      </c>
      <c r="H42" s="37">
        <v>503</v>
      </c>
      <c r="I42" s="73">
        <f t="shared" si="3"/>
        <v>3.7207719677187895E-3</v>
      </c>
      <c r="J42" s="48"/>
      <c r="K42" s="69"/>
      <c r="L42" s="35"/>
      <c r="M42" s="25"/>
      <c r="N42" s="35"/>
      <c r="O42" s="54"/>
      <c r="P42" s="151"/>
    </row>
    <row r="43" spans="1:16">
      <c r="A43" s="85">
        <f t="shared" si="4"/>
        <v>28</v>
      </c>
      <c r="B43" s="198" t="s">
        <v>360</v>
      </c>
      <c r="C43" s="147"/>
      <c r="D43" s="69">
        <f t="shared" si="9"/>
        <v>954</v>
      </c>
      <c r="E43" s="34">
        <f t="shared" si="1"/>
        <v>7.0568915650173463E-3</v>
      </c>
      <c r="F43" s="37">
        <v>649</v>
      </c>
      <c r="G43" s="34">
        <f t="shared" si="2"/>
        <v>4.8007574692832894E-3</v>
      </c>
      <c r="H43" s="37">
        <v>305</v>
      </c>
      <c r="I43" s="73">
        <f t="shared" si="3"/>
        <v>2.2561340957340573E-3</v>
      </c>
      <c r="J43" s="48"/>
      <c r="K43" s="69"/>
      <c r="L43" s="35"/>
      <c r="M43" s="25"/>
      <c r="N43" s="35"/>
      <c r="O43" s="54"/>
      <c r="P43" s="151"/>
    </row>
    <row r="44" spans="1:16">
      <c r="A44" s="85">
        <f t="shared" si="4"/>
        <v>29</v>
      </c>
      <c r="B44" s="198" t="s">
        <v>219</v>
      </c>
      <c r="C44" s="147"/>
      <c r="D44" s="69">
        <f t="shared" si="9"/>
        <v>1241</v>
      </c>
      <c r="E44" s="34">
        <f t="shared" si="1"/>
        <v>9.1798767632982458E-3</v>
      </c>
      <c r="F44" s="37">
        <v>612</v>
      </c>
      <c r="G44" s="34">
        <f t="shared" si="2"/>
        <v>4.5270625134073541E-3</v>
      </c>
      <c r="H44" s="37">
        <v>629</v>
      </c>
      <c r="I44" s="73">
        <f t="shared" si="3"/>
        <v>4.6528142498908917E-3</v>
      </c>
      <c r="J44" s="48"/>
      <c r="K44" s="69">
        <f t="shared" si="5"/>
        <v>1226</v>
      </c>
      <c r="L44" s="35">
        <f t="shared" si="6"/>
        <v>9.5570695810791844E-3</v>
      </c>
      <c r="M44" s="25">
        <v>614</v>
      </c>
      <c r="N44" s="35">
        <f t="shared" si="7"/>
        <v>4.786330116462169E-3</v>
      </c>
      <c r="O44" s="54">
        <v>612</v>
      </c>
      <c r="P44" s="151">
        <f t="shared" si="8"/>
        <v>4.7707394646170154E-3</v>
      </c>
    </row>
    <row r="45" spans="1:16">
      <c r="A45" s="85">
        <f t="shared" si="4"/>
        <v>30</v>
      </c>
      <c r="B45" s="198" t="s">
        <v>220</v>
      </c>
      <c r="C45" s="147"/>
      <c r="D45" s="69">
        <f t="shared" si="9"/>
        <v>1252</v>
      </c>
      <c r="E45" s="34">
        <f t="shared" si="1"/>
        <v>9.2612455339640652E-3</v>
      </c>
      <c r="F45" s="37">
        <v>812</v>
      </c>
      <c r="G45" s="34">
        <f t="shared" si="2"/>
        <v>6.0064947073313266E-3</v>
      </c>
      <c r="H45" s="37">
        <v>440</v>
      </c>
      <c r="I45" s="73">
        <f t="shared" si="3"/>
        <v>3.2547508266327382E-3</v>
      </c>
      <c r="J45" s="48"/>
      <c r="K45" s="69">
        <f t="shared" si="5"/>
        <v>1164</v>
      </c>
      <c r="L45" s="35">
        <f t="shared" si="6"/>
        <v>9.0737593738794212E-3</v>
      </c>
      <c r="M45" s="25">
        <v>751</v>
      </c>
      <c r="N45" s="35">
        <f t="shared" si="7"/>
        <v>5.8542897678551939E-3</v>
      </c>
      <c r="O45" s="54">
        <v>413</v>
      </c>
      <c r="P45" s="151">
        <f t="shared" si="8"/>
        <v>3.2194696060242277E-3</v>
      </c>
    </row>
    <row r="46" spans="1:16" ht="15" customHeight="1">
      <c r="A46" s="85">
        <f t="shared" si="4"/>
        <v>31</v>
      </c>
      <c r="B46" s="198" t="s">
        <v>221</v>
      </c>
      <c r="C46" s="147"/>
      <c r="D46" s="69">
        <f t="shared" si="9"/>
        <v>938</v>
      </c>
      <c r="E46" s="34">
        <f t="shared" si="1"/>
        <v>6.9385369895034283E-3</v>
      </c>
      <c r="F46" s="42">
        <v>923</v>
      </c>
      <c r="G46" s="34">
        <f t="shared" si="2"/>
        <v>6.8275795749591309E-3</v>
      </c>
      <c r="H46" s="39">
        <v>15</v>
      </c>
      <c r="I46" s="73">
        <f t="shared" si="3"/>
        <v>1.109574145442979E-4</v>
      </c>
      <c r="J46" s="54"/>
      <c r="K46" s="69">
        <f t="shared" si="5"/>
        <v>928</v>
      </c>
      <c r="L46" s="35">
        <f t="shared" si="6"/>
        <v>7.2340624561512915E-3</v>
      </c>
      <c r="M46" s="25">
        <v>915</v>
      </c>
      <c r="N46" s="35">
        <f t="shared" si="7"/>
        <v>7.1327232191577931E-3</v>
      </c>
      <c r="O46" s="54">
        <v>13</v>
      </c>
      <c r="P46" s="151">
        <f t="shared" si="8"/>
        <v>1.0133923699349869E-4</v>
      </c>
    </row>
    <row r="47" spans="1:16" ht="15" customHeight="1">
      <c r="A47" s="85">
        <f t="shared" si="4"/>
        <v>32</v>
      </c>
      <c r="B47" s="198" t="s">
        <v>222</v>
      </c>
      <c r="C47" s="147"/>
      <c r="D47" s="69">
        <f t="shared" si="9"/>
        <v>898</v>
      </c>
      <c r="E47" s="34">
        <f t="shared" si="1"/>
        <v>6.6426505507186338E-3</v>
      </c>
      <c r="F47" s="42">
        <v>614</v>
      </c>
      <c r="G47" s="34">
        <f t="shared" si="2"/>
        <v>4.5418568353465943E-3</v>
      </c>
      <c r="H47" s="39">
        <v>284</v>
      </c>
      <c r="I47" s="73">
        <f t="shared" si="3"/>
        <v>2.1007937153720404E-3</v>
      </c>
      <c r="J47" s="54"/>
      <c r="K47" s="69">
        <f t="shared" si="5"/>
        <v>882</v>
      </c>
      <c r="L47" s="35">
        <f t="shared" si="6"/>
        <v>6.8754774637127579E-3</v>
      </c>
      <c r="M47" s="25">
        <v>602</v>
      </c>
      <c r="N47" s="35">
        <f t="shared" si="7"/>
        <v>4.6927862053912474E-3</v>
      </c>
      <c r="O47" s="54">
        <v>280</v>
      </c>
      <c r="P47" s="151">
        <f t="shared" si="8"/>
        <v>2.1826912583215105E-3</v>
      </c>
    </row>
    <row r="48" spans="1:16">
      <c r="A48" s="85">
        <f t="shared" si="4"/>
        <v>33</v>
      </c>
      <c r="B48" s="198" t="s">
        <v>223</v>
      </c>
      <c r="C48" s="147"/>
      <c r="D48" s="74"/>
      <c r="E48" s="34">
        <f t="shared" si="1"/>
        <v>0</v>
      </c>
      <c r="F48" s="74"/>
      <c r="G48" s="34">
        <f t="shared" si="2"/>
        <v>0</v>
      </c>
      <c r="H48" s="74"/>
      <c r="I48" s="73">
        <f t="shared" si="3"/>
        <v>0</v>
      </c>
      <c r="J48" s="48"/>
      <c r="K48" s="69">
        <f t="shared" si="5"/>
        <v>877</v>
      </c>
      <c r="L48" s="35">
        <f t="shared" si="6"/>
        <v>6.8365008340998739E-3</v>
      </c>
      <c r="M48" s="25">
        <v>625</v>
      </c>
      <c r="N48" s="35">
        <f t="shared" si="7"/>
        <v>4.8720787016105147E-3</v>
      </c>
      <c r="O48" s="54">
        <v>252</v>
      </c>
      <c r="P48" s="151">
        <f t="shared" si="8"/>
        <v>1.9644221324893593E-3</v>
      </c>
    </row>
    <row r="49" spans="1:16">
      <c r="A49" s="85">
        <f t="shared" si="4"/>
        <v>34</v>
      </c>
      <c r="B49" s="198" t="s">
        <v>224</v>
      </c>
      <c r="C49" s="147"/>
      <c r="D49" s="74"/>
      <c r="E49" s="34">
        <f t="shared" si="1"/>
        <v>0</v>
      </c>
      <c r="F49" s="74"/>
      <c r="G49" s="34">
        <f t="shared" si="2"/>
        <v>0</v>
      </c>
      <c r="H49" s="74"/>
      <c r="I49" s="73">
        <f t="shared" si="3"/>
        <v>0</v>
      </c>
      <c r="J49" s="48"/>
      <c r="K49" s="69">
        <f t="shared" si="5"/>
        <v>810</v>
      </c>
      <c r="L49" s="35">
        <f t="shared" si="6"/>
        <v>6.3142139972872267E-3</v>
      </c>
      <c r="M49" s="25">
        <v>214</v>
      </c>
      <c r="N49" s="35">
        <f t="shared" si="7"/>
        <v>1.6681997474314401E-3</v>
      </c>
      <c r="O49" s="54">
        <v>596</v>
      </c>
      <c r="P49" s="151">
        <f t="shared" si="8"/>
        <v>4.6460142498557866E-3</v>
      </c>
    </row>
    <row r="50" spans="1:16">
      <c r="A50" s="85">
        <f t="shared" si="4"/>
        <v>35</v>
      </c>
      <c r="B50" s="198" t="s">
        <v>225</v>
      </c>
      <c r="C50" s="147"/>
      <c r="D50" s="74"/>
      <c r="E50" s="34">
        <f t="shared" si="1"/>
        <v>0</v>
      </c>
      <c r="F50" s="74"/>
      <c r="G50" s="34">
        <f t="shared" si="2"/>
        <v>0</v>
      </c>
      <c r="H50" s="74"/>
      <c r="I50" s="73">
        <f t="shared" si="3"/>
        <v>0</v>
      </c>
      <c r="J50" s="48"/>
      <c r="K50" s="69">
        <f t="shared" si="5"/>
        <v>786</v>
      </c>
      <c r="L50" s="35">
        <f t="shared" si="6"/>
        <v>6.1271261751453827E-3</v>
      </c>
      <c r="M50" s="25">
        <v>780</v>
      </c>
      <c r="N50" s="35">
        <f t="shared" si="7"/>
        <v>6.0803542196099219E-3</v>
      </c>
      <c r="O50" s="54">
        <v>6</v>
      </c>
      <c r="P50" s="151">
        <f t="shared" si="8"/>
        <v>4.677195553546094E-5</v>
      </c>
    </row>
    <row r="51" spans="1:16">
      <c r="A51" s="85">
        <f t="shared" si="4"/>
        <v>36</v>
      </c>
      <c r="B51" s="198" t="s">
        <v>226</v>
      </c>
      <c r="C51" s="147"/>
      <c r="D51" s="69">
        <f t="shared" si="9"/>
        <v>764</v>
      </c>
      <c r="E51" s="34">
        <f t="shared" si="1"/>
        <v>5.6514309807895726E-3</v>
      </c>
      <c r="F51" s="41">
        <v>753</v>
      </c>
      <c r="G51" s="34">
        <f t="shared" si="2"/>
        <v>5.5700622101237541E-3</v>
      </c>
      <c r="H51" s="38">
        <v>11</v>
      </c>
      <c r="I51" s="73">
        <f t="shared" si="3"/>
        <v>8.1368770665818458E-5</v>
      </c>
      <c r="J51" s="54"/>
      <c r="K51" s="69">
        <f t="shared" si="5"/>
        <v>766</v>
      </c>
      <c r="L51" s="35">
        <f t="shared" si="6"/>
        <v>5.9712196566938467E-3</v>
      </c>
      <c r="M51" s="25">
        <v>756</v>
      </c>
      <c r="N51" s="35">
        <f t="shared" si="7"/>
        <v>5.8932663974680779E-3</v>
      </c>
      <c r="O51" s="54">
        <v>10</v>
      </c>
      <c r="P51" s="151">
        <f t="shared" si="8"/>
        <v>7.7953259225768229E-5</v>
      </c>
    </row>
    <row r="52" spans="1:16">
      <c r="A52" s="85">
        <f t="shared" si="4"/>
        <v>37</v>
      </c>
      <c r="B52" s="198" t="s">
        <v>166</v>
      </c>
      <c r="C52" s="147"/>
      <c r="D52" s="69">
        <f t="shared" si="9"/>
        <v>734</v>
      </c>
      <c r="E52" s="34">
        <f t="shared" si="1"/>
        <v>5.429516151700977E-3</v>
      </c>
      <c r="F52" s="41">
        <v>382</v>
      </c>
      <c r="G52" s="34">
        <f t="shared" si="2"/>
        <v>2.8257154903947863E-3</v>
      </c>
      <c r="H52" s="38">
        <v>352</v>
      </c>
      <c r="I52" s="73">
        <f t="shared" si="3"/>
        <v>2.6038006613061907E-3</v>
      </c>
      <c r="J52" s="54"/>
      <c r="K52" s="69"/>
      <c r="L52" s="35">
        <f t="shared" si="6"/>
        <v>0</v>
      </c>
      <c r="M52" s="25"/>
      <c r="N52" s="35">
        <f t="shared" si="7"/>
        <v>0</v>
      </c>
      <c r="O52" s="54"/>
      <c r="P52" s="151">
        <f t="shared" si="8"/>
        <v>0</v>
      </c>
    </row>
    <row r="53" spans="1:16">
      <c r="A53" s="85">
        <f t="shared" si="4"/>
        <v>38</v>
      </c>
      <c r="B53" s="198" t="s">
        <v>227</v>
      </c>
      <c r="C53" s="147"/>
      <c r="D53" s="69">
        <f t="shared" si="9"/>
        <v>684</v>
      </c>
      <c r="E53" s="34">
        <f t="shared" si="1"/>
        <v>5.0596581032199845E-3</v>
      </c>
      <c r="F53" s="37">
        <v>577</v>
      </c>
      <c r="G53" s="34">
        <f t="shared" si="2"/>
        <v>4.268161879470659E-3</v>
      </c>
      <c r="H53" s="37">
        <v>107</v>
      </c>
      <c r="I53" s="73">
        <f t="shared" si="3"/>
        <v>7.9149622374932499E-4</v>
      </c>
      <c r="J53" s="48"/>
      <c r="K53" s="69">
        <f t="shared" si="5"/>
        <v>656</v>
      </c>
      <c r="L53" s="35">
        <f t="shared" si="6"/>
        <v>5.1137338052103963E-3</v>
      </c>
      <c r="M53" s="25">
        <v>564</v>
      </c>
      <c r="N53" s="35">
        <f t="shared" si="7"/>
        <v>4.3965638203333282E-3</v>
      </c>
      <c r="O53" s="54">
        <v>92</v>
      </c>
      <c r="P53" s="151">
        <f t="shared" si="8"/>
        <v>7.1716998487706774E-4</v>
      </c>
    </row>
    <row r="54" spans="1:16">
      <c r="A54" s="85">
        <f t="shared" si="4"/>
        <v>39</v>
      </c>
      <c r="B54" s="198" t="s">
        <v>102</v>
      </c>
      <c r="C54" s="147"/>
      <c r="D54" s="69">
        <f t="shared" si="9"/>
        <v>731</v>
      </c>
      <c r="E54" s="34">
        <f t="shared" si="1"/>
        <v>5.4073246687921179E-3</v>
      </c>
      <c r="F54" s="41">
        <v>6</v>
      </c>
      <c r="G54" s="34">
        <f t="shared" si="2"/>
        <v>4.4382965817719159E-5</v>
      </c>
      <c r="H54" s="38">
        <v>725</v>
      </c>
      <c r="I54" s="73">
        <f t="shared" si="3"/>
        <v>5.3629417029743987E-3</v>
      </c>
      <c r="J54" s="54"/>
      <c r="K54" s="69">
        <f t="shared" si="5"/>
        <v>655</v>
      </c>
      <c r="L54" s="35">
        <f t="shared" si="6"/>
        <v>5.1059384792878186E-3</v>
      </c>
      <c r="M54" s="25">
        <v>12</v>
      </c>
      <c r="N54" s="35">
        <f t="shared" si="7"/>
        <v>9.354391107092188E-5</v>
      </c>
      <c r="O54" s="54">
        <v>643</v>
      </c>
      <c r="P54" s="151">
        <f t="shared" si="8"/>
        <v>5.012394568216897E-3</v>
      </c>
    </row>
    <row r="55" spans="1:16">
      <c r="A55" s="85">
        <f t="shared" si="4"/>
        <v>40</v>
      </c>
      <c r="B55" s="198" t="s">
        <v>228</v>
      </c>
      <c r="C55" s="147"/>
      <c r="D55" s="74"/>
      <c r="E55" s="34">
        <f t="shared" si="1"/>
        <v>0</v>
      </c>
      <c r="F55" s="74"/>
      <c r="G55" s="34">
        <f t="shared" si="2"/>
        <v>0</v>
      </c>
      <c r="H55" s="74"/>
      <c r="I55" s="73">
        <f t="shared" si="3"/>
        <v>0</v>
      </c>
      <c r="J55" s="48"/>
      <c r="K55" s="69">
        <f t="shared" si="5"/>
        <v>652</v>
      </c>
      <c r="L55" s="35">
        <f t="shared" si="6"/>
        <v>5.0825525015200882E-3</v>
      </c>
      <c r="M55" s="25">
        <v>567</v>
      </c>
      <c r="N55" s="35">
        <f t="shared" si="7"/>
        <v>4.4199497981010586E-3</v>
      </c>
      <c r="O55" s="54">
        <v>85</v>
      </c>
      <c r="P55" s="151">
        <f t="shared" si="8"/>
        <v>6.6260270341902993E-4</v>
      </c>
    </row>
    <row r="56" spans="1:16">
      <c r="A56" s="85">
        <f t="shared" si="4"/>
        <v>41</v>
      </c>
      <c r="B56" s="198" t="s">
        <v>229</v>
      </c>
      <c r="C56" s="147"/>
      <c r="D56" s="74"/>
      <c r="E56" s="34">
        <f t="shared" si="1"/>
        <v>0</v>
      </c>
      <c r="F56" s="74"/>
      <c r="G56" s="34">
        <f t="shared" si="2"/>
        <v>0</v>
      </c>
      <c r="H56" s="74"/>
      <c r="I56" s="73">
        <f t="shared" si="3"/>
        <v>0</v>
      </c>
      <c r="J56" s="54"/>
      <c r="K56" s="69">
        <f t="shared" si="5"/>
        <v>635</v>
      </c>
      <c r="L56" s="35">
        <f t="shared" si="6"/>
        <v>4.9500319608362826E-3</v>
      </c>
      <c r="M56" s="25">
        <v>390</v>
      </c>
      <c r="N56" s="35">
        <f t="shared" si="7"/>
        <v>3.0401771098049609E-3</v>
      </c>
      <c r="O56" s="54">
        <v>245</v>
      </c>
      <c r="P56" s="151">
        <f t="shared" si="8"/>
        <v>1.9098548510313217E-3</v>
      </c>
    </row>
    <row r="57" spans="1:16">
      <c r="A57" s="85">
        <f t="shared" si="4"/>
        <v>42</v>
      </c>
      <c r="B57" s="198" t="s">
        <v>230</v>
      </c>
      <c r="C57" s="147"/>
      <c r="D57" s="69">
        <f t="shared" si="9"/>
        <v>642</v>
      </c>
      <c r="E57" s="34">
        <f t="shared" si="1"/>
        <v>4.7489773424959497E-3</v>
      </c>
      <c r="F57" s="37">
        <v>617</v>
      </c>
      <c r="G57" s="34">
        <f t="shared" si="2"/>
        <v>4.5640483182554535E-3</v>
      </c>
      <c r="H57" s="37">
        <v>25</v>
      </c>
      <c r="I57" s="73">
        <f t="shared" si="3"/>
        <v>1.8492902424049651E-4</v>
      </c>
      <c r="J57" s="48"/>
      <c r="K57" s="69">
        <f t="shared" si="5"/>
        <v>626</v>
      </c>
      <c r="L57" s="35">
        <f t="shared" si="6"/>
        <v>4.8798740275330914E-3</v>
      </c>
      <c r="M57" s="25">
        <v>602</v>
      </c>
      <c r="N57" s="35">
        <f t="shared" si="7"/>
        <v>4.6927862053912474E-3</v>
      </c>
      <c r="O57" s="54">
        <v>24</v>
      </c>
      <c r="P57" s="151">
        <f t="shared" si="8"/>
        <v>1.8708782214184376E-4</v>
      </c>
    </row>
    <row r="58" spans="1:16">
      <c r="A58" s="85">
        <f t="shared" si="4"/>
        <v>43</v>
      </c>
      <c r="B58" s="198" t="s">
        <v>361</v>
      </c>
      <c r="C58" s="147"/>
      <c r="D58" s="69">
        <f t="shared" si="9"/>
        <v>628</v>
      </c>
      <c r="E58" s="34">
        <f t="shared" si="1"/>
        <v>4.645417088921272E-3</v>
      </c>
      <c r="F58" s="70">
        <v>412</v>
      </c>
      <c r="G58" s="34">
        <f t="shared" si="2"/>
        <v>3.0476303194833824E-3</v>
      </c>
      <c r="H58" s="70">
        <v>216</v>
      </c>
      <c r="I58" s="73">
        <f t="shared" si="3"/>
        <v>1.5977867694378898E-3</v>
      </c>
      <c r="J58" s="48"/>
      <c r="K58" s="69"/>
      <c r="L58" s="35"/>
      <c r="M58" s="25"/>
      <c r="N58" s="35"/>
      <c r="O58" s="54"/>
      <c r="P58" s="151"/>
    </row>
    <row r="59" spans="1:16">
      <c r="A59" s="85">
        <f t="shared" si="4"/>
        <v>44</v>
      </c>
      <c r="B59" s="198" t="s">
        <v>231</v>
      </c>
      <c r="C59" s="147"/>
      <c r="D59" s="74"/>
      <c r="E59" s="34">
        <f t="shared" si="1"/>
        <v>0</v>
      </c>
      <c r="F59" s="74"/>
      <c r="G59" s="34">
        <f t="shared" si="2"/>
        <v>0</v>
      </c>
      <c r="H59" s="74"/>
      <c r="I59" s="73">
        <f t="shared" si="3"/>
        <v>0</v>
      </c>
      <c r="J59" s="48"/>
      <c r="K59" s="69">
        <f t="shared" si="5"/>
        <v>622</v>
      </c>
      <c r="L59" s="35">
        <f t="shared" si="6"/>
        <v>4.8486927238427843E-3</v>
      </c>
      <c r="M59" s="25">
        <v>152</v>
      </c>
      <c r="N59" s="35">
        <f t="shared" si="7"/>
        <v>1.1848895402316771E-3</v>
      </c>
      <c r="O59" s="54">
        <v>470</v>
      </c>
      <c r="P59" s="151">
        <f t="shared" si="8"/>
        <v>3.663803183611107E-3</v>
      </c>
    </row>
    <row r="60" spans="1:16">
      <c r="A60" s="85">
        <f t="shared" si="4"/>
        <v>45</v>
      </c>
      <c r="B60" s="198" t="s">
        <v>232</v>
      </c>
      <c r="C60" s="147"/>
      <c r="D60" s="74"/>
      <c r="E60" s="34">
        <f t="shared" si="1"/>
        <v>0</v>
      </c>
      <c r="F60" s="74"/>
      <c r="G60" s="34">
        <f t="shared" si="2"/>
        <v>0</v>
      </c>
      <c r="H60" s="74"/>
      <c r="I60" s="73">
        <f t="shared" si="3"/>
        <v>0</v>
      </c>
      <c r="J60" s="48"/>
      <c r="K60" s="69">
        <f t="shared" si="5"/>
        <v>620</v>
      </c>
      <c r="L60" s="35">
        <f t="shared" si="6"/>
        <v>4.8331020719976298E-3</v>
      </c>
      <c r="M60" s="25">
        <v>485</v>
      </c>
      <c r="N60" s="35">
        <f t="shared" si="7"/>
        <v>3.780733072449759E-3</v>
      </c>
      <c r="O60" s="54">
        <v>135</v>
      </c>
      <c r="P60" s="151">
        <f t="shared" si="8"/>
        <v>1.052368999547871E-3</v>
      </c>
    </row>
    <row r="61" spans="1:16">
      <c r="A61" s="85">
        <f t="shared" si="4"/>
        <v>46</v>
      </c>
      <c r="B61" s="198" t="s">
        <v>233</v>
      </c>
      <c r="C61" s="147"/>
      <c r="D61" s="69">
        <f t="shared" si="9"/>
        <v>603</v>
      </c>
      <c r="E61" s="34">
        <f t="shared" si="1"/>
        <v>4.4604880646807758E-3</v>
      </c>
      <c r="F61" s="41">
        <v>520</v>
      </c>
      <c r="G61" s="34">
        <f t="shared" si="2"/>
        <v>3.8465237042023272E-3</v>
      </c>
      <c r="H61" s="38">
        <v>83</v>
      </c>
      <c r="I61" s="73">
        <f t="shared" si="3"/>
        <v>6.1396436047844835E-4</v>
      </c>
      <c r="J61" s="54"/>
      <c r="K61" s="69">
        <f t="shared" si="5"/>
        <v>603</v>
      </c>
      <c r="L61" s="35">
        <f t="shared" si="6"/>
        <v>4.7005815313138242E-3</v>
      </c>
      <c r="M61" s="25">
        <v>518</v>
      </c>
      <c r="N61" s="35">
        <f t="shared" si="7"/>
        <v>4.0379788278947946E-3</v>
      </c>
      <c r="O61" s="54">
        <v>85</v>
      </c>
      <c r="P61" s="151">
        <f t="shared" si="8"/>
        <v>6.6260270341902993E-4</v>
      </c>
    </row>
    <row r="62" spans="1:16">
      <c r="A62" s="85">
        <f t="shared" si="4"/>
        <v>47</v>
      </c>
      <c r="B62" s="198" t="s">
        <v>234</v>
      </c>
      <c r="C62" s="147"/>
      <c r="D62" s="74"/>
      <c r="E62" s="34">
        <f t="shared" si="1"/>
        <v>0</v>
      </c>
      <c r="F62" s="74"/>
      <c r="G62" s="34">
        <f t="shared" si="2"/>
        <v>0</v>
      </c>
      <c r="H62" s="74"/>
      <c r="I62" s="73">
        <f t="shared" si="3"/>
        <v>0</v>
      </c>
      <c r="J62" s="48"/>
      <c r="K62" s="69">
        <f t="shared" si="5"/>
        <v>599</v>
      </c>
      <c r="L62" s="35">
        <f t="shared" si="6"/>
        <v>4.669400227623517E-3</v>
      </c>
      <c r="M62" s="25">
        <v>390</v>
      </c>
      <c r="N62" s="35">
        <f t="shared" si="7"/>
        <v>3.0401771098049609E-3</v>
      </c>
      <c r="O62" s="54">
        <v>209</v>
      </c>
      <c r="P62" s="151">
        <f t="shared" si="8"/>
        <v>1.6292231178185561E-3</v>
      </c>
    </row>
    <row r="63" spans="1:16">
      <c r="A63" s="85">
        <f t="shared" si="4"/>
        <v>48</v>
      </c>
      <c r="B63" s="198" t="s">
        <v>235</v>
      </c>
      <c r="C63" s="147"/>
      <c r="D63" s="69">
        <f t="shared" si="9"/>
        <v>552</v>
      </c>
      <c r="E63" s="34">
        <f t="shared" si="1"/>
        <v>4.0832328552301627E-3</v>
      </c>
      <c r="F63" s="41">
        <v>42</v>
      </c>
      <c r="G63" s="34">
        <f t="shared" si="2"/>
        <v>3.1068076072403414E-4</v>
      </c>
      <c r="H63" s="38">
        <v>510</v>
      </c>
      <c r="I63" s="73">
        <f t="shared" si="3"/>
        <v>3.7725520945061284E-3</v>
      </c>
      <c r="J63" s="54"/>
      <c r="K63" s="69">
        <f t="shared" si="5"/>
        <v>571</v>
      </c>
      <c r="L63" s="35">
        <f t="shared" si="6"/>
        <v>4.4511311017913658E-3</v>
      </c>
      <c r="M63" s="25">
        <v>49</v>
      </c>
      <c r="N63" s="35">
        <f t="shared" si="7"/>
        <v>3.8197097020626432E-4</v>
      </c>
      <c r="O63" s="54">
        <v>522</v>
      </c>
      <c r="P63" s="151">
        <f t="shared" si="8"/>
        <v>4.0691601315851018E-3</v>
      </c>
    </row>
    <row r="64" spans="1:16">
      <c r="A64" s="85">
        <f t="shared" si="4"/>
        <v>49</v>
      </c>
      <c r="B64" s="198" t="s">
        <v>362</v>
      </c>
      <c r="C64" s="147"/>
      <c r="D64" s="69">
        <f t="shared" si="9"/>
        <v>515</v>
      </c>
      <c r="E64" s="34">
        <f t="shared" si="1"/>
        <v>3.8095378993542278E-3</v>
      </c>
      <c r="F64" s="41">
        <v>326</v>
      </c>
      <c r="G64" s="34">
        <f t="shared" si="2"/>
        <v>2.4114744760960743E-3</v>
      </c>
      <c r="H64" s="38">
        <v>189</v>
      </c>
      <c r="I64" s="73">
        <f t="shared" si="3"/>
        <v>1.3980634232581535E-3</v>
      </c>
      <c r="J64" s="54"/>
      <c r="K64" s="69"/>
      <c r="L64" s="35"/>
      <c r="M64" s="25"/>
      <c r="N64" s="35"/>
      <c r="O64" s="54"/>
      <c r="P64" s="151"/>
    </row>
    <row r="65" spans="1:16">
      <c r="A65" s="85">
        <f t="shared" si="4"/>
        <v>50</v>
      </c>
      <c r="B65" s="198" t="s">
        <v>189</v>
      </c>
      <c r="C65" s="147"/>
      <c r="D65" s="69">
        <f t="shared" si="9"/>
        <v>604</v>
      </c>
      <c r="E65" s="34">
        <f t="shared" si="1"/>
        <v>4.4678852256503955E-3</v>
      </c>
      <c r="F65" s="37">
        <v>56</v>
      </c>
      <c r="G65" s="34">
        <f t="shared" si="2"/>
        <v>4.1424101429871215E-4</v>
      </c>
      <c r="H65" s="37">
        <v>548</v>
      </c>
      <c r="I65" s="73">
        <f t="shared" si="3"/>
        <v>4.053644211351683E-3</v>
      </c>
      <c r="J65" s="48"/>
      <c r="K65" s="69">
        <f t="shared" si="5"/>
        <v>566</v>
      </c>
      <c r="L65" s="35">
        <f t="shared" si="6"/>
        <v>4.4121544721784818E-3</v>
      </c>
      <c r="M65" s="25">
        <v>57</v>
      </c>
      <c r="N65" s="35">
        <f t="shared" si="7"/>
        <v>4.4433357758687892E-4</v>
      </c>
      <c r="O65" s="54">
        <v>509</v>
      </c>
      <c r="P65" s="151">
        <f t="shared" si="8"/>
        <v>3.9678208945916026E-3</v>
      </c>
    </row>
    <row r="66" spans="1:16">
      <c r="A66" s="85">
        <f t="shared" si="4"/>
        <v>51</v>
      </c>
      <c r="B66" s="198" t="s">
        <v>138</v>
      </c>
      <c r="C66" s="147"/>
      <c r="D66" s="69">
        <f t="shared" si="9"/>
        <v>682</v>
      </c>
      <c r="E66" s="34">
        <f t="shared" si="1"/>
        <v>5.0448637812807442E-3</v>
      </c>
      <c r="F66" s="37">
        <v>434</v>
      </c>
      <c r="G66" s="34">
        <f t="shared" si="2"/>
        <v>3.2103678608150191E-3</v>
      </c>
      <c r="H66" s="37">
        <v>248</v>
      </c>
      <c r="I66" s="73">
        <f t="shared" si="3"/>
        <v>1.8344959204657253E-3</v>
      </c>
      <c r="J66" s="48"/>
      <c r="K66" s="69">
        <f t="shared" si="5"/>
        <v>531</v>
      </c>
      <c r="L66" s="35">
        <f t="shared" si="6"/>
        <v>4.139318064888293E-3</v>
      </c>
      <c r="M66" s="54">
        <v>343</v>
      </c>
      <c r="N66" s="35">
        <f t="shared" si="7"/>
        <v>2.6737967914438501E-3</v>
      </c>
      <c r="O66" s="54">
        <v>188</v>
      </c>
      <c r="P66" s="151">
        <f t="shared" si="8"/>
        <v>1.4655212734444427E-3</v>
      </c>
    </row>
    <row r="67" spans="1:16">
      <c r="B67" s="40" t="s">
        <v>195</v>
      </c>
      <c r="C67" s="65"/>
      <c r="D67" s="40">
        <f>SUM(D16:D66)</f>
        <v>115421</v>
      </c>
      <c r="E67" s="43">
        <f t="shared" si="1"/>
        <v>0.8537877162744939</v>
      </c>
      <c r="F67" s="40">
        <f>SUM(F16:F66)</f>
        <v>72777</v>
      </c>
      <c r="G67" s="43">
        <f t="shared" si="2"/>
        <v>0.53834318388602453</v>
      </c>
      <c r="H67" s="40">
        <f>SUM(H16:H66)</f>
        <v>42644</v>
      </c>
      <c r="I67" s="64">
        <f t="shared" si="3"/>
        <v>0.31544453238846931</v>
      </c>
      <c r="J67" s="65"/>
      <c r="K67" s="40">
        <v>98864</v>
      </c>
      <c r="L67" s="43">
        <f t="shared" si="6"/>
        <v>0.77067710200963502</v>
      </c>
      <c r="M67" s="55">
        <f>SUM(M16:M66)</f>
        <v>62172</v>
      </c>
      <c r="N67" s="43">
        <f t="shared" si="7"/>
        <v>0.48465100325844623</v>
      </c>
      <c r="O67" s="55">
        <f>SUM(O16:O66)</f>
        <v>36692</v>
      </c>
      <c r="P67" s="152">
        <f t="shared" si="8"/>
        <v>0.28602609875118878</v>
      </c>
    </row>
    <row r="68" spans="1:16">
      <c r="C68" s="93"/>
    </row>
    <row r="69" spans="1:16">
      <c r="C69" s="93"/>
      <c r="E69" s="85"/>
      <c r="G69" s="85"/>
      <c r="L69" s="85"/>
      <c r="M69" s="85"/>
      <c r="N69" s="85"/>
      <c r="O69" s="85"/>
      <c r="P69" s="85"/>
    </row>
    <row r="70" spans="1:16">
      <c r="B70" s="135" t="s">
        <v>363</v>
      </c>
      <c r="C70" s="127"/>
      <c r="D70" s="127"/>
      <c r="E70" s="79"/>
      <c r="F70" s="127"/>
      <c r="G70" s="79"/>
      <c r="H70" s="127"/>
      <c r="I70" s="127"/>
      <c r="J70" s="127"/>
      <c r="K70" s="127"/>
      <c r="L70" s="79"/>
      <c r="M70" s="79"/>
      <c r="N70" s="79"/>
      <c r="O70" s="79"/>
      <c r="P70" s="131"/>
    </row>
    <row r="71" spans="1:16">
      <c r="B71" s="136"/>
      <c r="C71" s="93"/>
      <c r="D71" s="93"/>
      <c r="E71" s="6"/>
      <c r="F71" s="93"/>
      <c r="G71" s="6"/>
      <c r="H71" s="93"/>
      <c r="I71" s="93"/>
      <c r="J71" s="93"/>
      <c r="K71" s="93"/>
      <c r="L71" s="6"/>
      <c r="M71" s="6"/>
      <c r="N71" s="6"/>
      <c r="O71" s="6"/>
      <c r="P71" s="132"/>
    </row>
    <row r="72" spans="1:16">
      <c r="B72" s="394" t="s">
        <v>364</v>
      </c>
      <c r="C72" s="399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6"/>
    </row>
    <row r="73" spans="1:16" ht="30" customHeight="1">
      <c r="B73" s="441" t="s">
        <v>365</v>
      </c>
      <c r="C73" s="442"/>
      <c r="D73" s="399"/>
      <c r="E73" s="399"/>
      <c r="F73" s="399"/>
      <c r="G73" s="399"/>
      <c r="H73" s="399"/>
      <c r="I73" s="399"/>
      <c r="J73" s="399"/>
      <c r="K73" s="399"/>
      <c r="L73" s="399"/>
      <c r="M73" s="400"/>
      <c r="N73" s="400"/>
      <c r="O73" s="400"/>
      <c r="P73" s="401"/>
    </row>
    <row r="74" spans="1:16">
      <c r="B74" s="136"/>
      <c r="C74" s="93"/>
      <c r="D74" s="93"/>
      <c r="E74" s="6"/>
      <c r="F74" s="93"/>
      <c r="G74" s="6"/>
      <c r="H74" s="93"/>
      <c r="I74" s="93"/>
      <c r="J74" s="93"/>
      <c r="K74" s="93"/>
      <c r="L74" s="6"/>
      <c r="M74" s="6"/>
      <c r="N74" s="6"/>
      <c r="O74" s="6"/>
      <c r="P74" s="132"/>
    </row>
    <row r="75" spans="1:16" s="2" customFormat="1" ht="28.5" customHeight="1">
      <c r="B75" s="436" t="s">
        <v>366</v>
      </c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8"/>
    </row>
    <row r="76" spans="1:16" ht="32.25" customHeight="1">
      <c r="B76" s="436" t="s">
        <v>367</v>
      </c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8"/>
    </row>
    <row r="77" spans="1:16" s="2" customFormat="1">
      <c r="B77" s="439" t="s">
        <v>368</v>
      </c>
      <c r="C77" s="440"/>
      <c r="D77" s="440"/>
      <c r="E77" s="440"/>
      <c r="F77" s="440"/>
      <c r="G77" s="440"/>
      <c r="H77" s="440"/>
      <c r="I77" s="440"/>
      <c r="J77" s="440"/>
      <c r="K77" s="440"/>
      <c r="L77" s="440"/>
      <c r="M77" s="75"/>
      <c r="N77" s="75"/>
      <c r="O77" s="75"/>
      <c r="P77" s="143"/>
    </row>
    <row r="78" spans="1:16" s="2" customFormat="1" ht="15.75" thickBot="1">
      <c r="B78" s="1"/>
      <c r="C78" s="1"/>
      <c r="D78" s="1"/>
      <c r="F78" s="1"/>
      <c r="H78" s="1"/>
      <c r="I78" s="1"/>
      <c r="J78" s="1"/>
      <c r="K78" s="1"/>
    </row>
    <row r="79" spans="1:16" s="2" customFormat="1" ht="15.75" thickBot="1">
      <c r="B79" s="1"/>
      <c r="C79" s="1"/>
      <c r="D79" s="1"/>
      <c r="F79" s="1"/>
      <c r="H79" s="1"/>
      <c r="I79" s="1"/>
      <c r="J79" s="1"/>
      <c r="K79" s="1"/>
      <c r="M79" s="219" t="s">
        <v>429</v>
      </c>
    </row>
    <row r="80" spans="1:16" s="2" customFormat="1">
      <c r="B80" s="1"/>
      <c r="C80" s="1"/>
      <c r="D80" s="1"/>
      <c r="F80" s="1"/>
      <c r="H80" s="1"/>
      <c r="I80" s="1"/>
      <c r="J80" s="1"/>
      <c r="K80" s="1"/>
    </row>
    <row r="81" spans="2:11" s="2" customFormat="1">
      <c r="B81" s="1"/>
      <c r="C81" s="1"/>
      <c r="D81" s="1"/>
      <c r="F81" s="1"/>
      <c r="H81" s="1"/>
      <c r="I81" s="1"/>
      <c r="J81" s="1"/>
      <c r="K81" s="1"/>
    </row>
    <row r="82" spans="2:11" s="2" customFormat="1">
      <c r="B82" s="1"/>
      <c r="C82" s="1"/>
      <c r="D82" s="1"/>
      <c r="F82" s="1"/>
      <c r="H82" s="1"/>
      <c r="I82" s="1"/>
      <c r="J82" s="1"/>
      <c r="K82" s="1"/>
    </row>
    <row r="83" spans="2:11" s="2" customFormat="1">
      <c r="B83" s="1"/>
      <c r="C83" s="1"/>
      <c r="D83" s="1"/>
      <c r="F83" s="1"/>
      <c r="H83" s="1"/>
      <c r="I83" s="1"/>
      <c r="J83" s="1"/>
      <c r="K83" s="1"/>
    </row>
    <row r="84" spans="2:11" s="2" customFormat="1">
      <c r="B84" s="1"/>
      <c r="C84" s="1"/>
      <c r="D84" s="1"/>
      <c r="F84" s="1"/>
      <c r="H84" s="1"/>
      <c r="I84" s="1"/>
      <c r="J84" s="1"/>
      <c r="K84" s="1"/>
    </row>
    <row r="85" spans="2:11" s="2" customFormat="1">
      <c r="B85" s="1"/>
      <c r="C85" s="1"/>
      <c r="D85" s="1"/>
      <c r="F85" s="1"/>
      <c r="H85" s="1"/>
      <c r="I85" s="1"/>
      <c r="J85" s="1"/>
      <c r="K85" s="1"/>
    </row>
    <row r="86" spans="2:11" s="2" customFormat="1">
      <c r="B86" s="1"/>
      <c r="C86" s="1"/>
      <c r="D86" s="1"/>
      <c r="F86" s="1"/>
      <c r="H86" s="1"/>
      <c r="I86" s="1"/>
      <c r="J86" s="1"/>
      <c r="K86" s="1"/>
    </row>
    <row r="88" spans="2:11">
      <c r="B88" s="30"/>
      <c r="C88" s="30"/>
    </row>
  </sheetData>
  <sheetProtection password="CF0E" sheet="1" objects="1" scenarios="1"/>
  <mergeCells count="25">
    <mergeCell ref="B3:P6"/>
    <mergeCell ref="B8:P8"/>
    <mergeCell ref="B9:P9"/>
    <mergeCell ref="D11:I11"/>
    <mergeCell ref="K11:P11"/>
    <mergeCell ref="B75:P75"/>
    <mergeCell ref="B76:P76"/>
    <mergeCell ref="B72:P72"/>
    <mergeCell ref="B77:L77"/>
    <mergeCell ref="H15:I15"/>
    <mergeCell ref="K15:L15"/>
    <mergeCell ref="M15:N15"/>
    <mergeCell ref="O15:P15"/>
    <mergeCell ref="B73:P73"/>
    <mergeCell ref="B14:B15"/>
    <mergeCell ref="D15:E15"/>
    <mergeCell ref="F15:G15"/>
    <mergeCell ref="D12:I12"/>
    <mergeCell ref="K12:P12"/>
    <mergeCell ref="D14:E14"/>
    <mergeCell ref="F14:G14"/>
    <mergeCell ref="H14:I14"/>
    <mergeCell ref="K14:L14"/>
    <mergeCell ref="M14:N14"/>
    <mergeCell ref="O14:P14"/>
  </mergeCells>
  <hyperlinks>
    <hyperlink ref="M79" location="Listado!A1" display="REGRESA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Q85"/>
  <sheetViews>
    <sheetView workbookViewId="0">
      <selection activeCell="O69" sqref="O69"/>
    </sheetView>
  </sheetViews>
  <sheetFormatPr baseColWidth="10" defaultRowHeight="15"/>
  <cols>
    <col min="1" max="1" width="5.5703125" style="85" customWidth="1"/>
    <col min="2" max="2" width="52" style="1" customWidth="1"/>
    <col min="3" max="3" width="2.7109375" style="1" customWidth="1"/>
    <col min="4" max="4" width="10.7109375" style="85" customWidth="1"/>
    <col min="5" max="5" width="6.7109375" style="1" customWidth="1"/>
    <col min="6" max="6" width="10.7109375" style="85" customWidth="1"/>
    <col min="7" max="7" width="6.7109375" style="1" customWidth="1"/>
    <col min="8" max="8" width="10.7109375" style="85" customWidth="1"/>
    <col min="9" max="9" width="6.7109375" style="1" customWidth="1"/>
    <col min="10" max="10" width="5" style="1" customWidth="1"/>
    <col min="11" max="11" width="10.7109375" style="85" customWidth="1"/>
    <col min="12" max="12" width="6.7109375" style="1" customWidth="1"/>
    <col min="13" max="13" width="11.42578125" style="85"/>
    <col min="14" max="14" width="6.7109375" style="1" customWidth="1"/>
    <col min="15" max="15" width="11.42578125" style="85"/>
    <col min="16" max="16" width="6.7109375" style="85" customWidth="1"/>
    <col min="17" max="16384" width="11.42578125" style="1"/>
  </cols>
  <sheetData>
    <row r="2" spans="1:17">
      <c r="B2" s="376" t="s">
        <v>481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</row>
    <row r="4" spans="1:17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17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10" spans="1:17">
      <c r="B10" s="448" t="s">
        <v>466</v>
      </c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</row>
    <row r="11" spans="1:17" ht="15" customHeight="1">
      <c r="B11" s="451" t="s">
        <v>397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3"/>
      <c r="N11" s="453"/>
      <c r="O11" s="453"/>
      <c r="P11" s="453"/>
    </row>
    <row r="12" spans="1:17" ht="15.75" thickBot="1"/>
    <row r="13" spans="1:17" ht="15.75" thickBot="1">
      <c r="A13" s="110"/>
      <c r="D13" s="383" t="s">
        <v>0</v>
      </c>
      <c r="E13" s="383"/>
      <c r="F13" s="383"/>
      <c r="G13" s="383"/>
      <c r="H13" s="383"/>
      <c r="I13" s="383"/>
      <c r="J13" s="109"/>
      <c r="K13" s="383" t="s">
        <v>351</v>
      </c>
      <c r="L13" s="383"/>
      <c r="M13" s="383"/>
      <c r="N13" s="383"/>
      <c r="O13" s="383"/>
      <c r="P13" s="383"/>
    </row>
    <row r="14" spans="1:17">
      <c r="A14" s="110"/>
      <c r="B14" s="384" t="s">
        <v>192</v>
      </c>
      <c r="C14" s="168"/>
      <c r="D14" s="450" t="s">
        <v>398</v>
      </c>
      <c r="E14" s="450"/>
      <c r="F14" s="450"/>
      <c r="G14" s="450"/>
      <c r="H14" s="450"/>
      <c r="I14" s="450"/>
      <c r="J14" s="28"/>
      <c r="K14" s="385" t="s">
        <v>399</v>
      </c>
      <c r="L14" s="385"/>
      <c r="M14" s="385"/>
      <c r="N14" s="385"/>
      <c r="O14" s="385"/>
      <c r="P14" s="385"/>
    </row>
    <row r="15" spans="1:17">
      <c r="A15" s="110"/>
      <c r="B15" s="384"/>
      <c r="C15" s="168"/>
      <c r="D15" s="3"/>
      <c r="E15" s="3"/>
      <c r="F15" s="3"/>
      <c r="G15" s="3"/>
      <c r="H15" s="3"/>
      <c r="I15" s="3"/>
      <c r="J15" s="109"/>
    </row>
    <row r="16" spans="1:17">
      <c r="A16" s="110"/>
      <c r="B16" s="384"/>
      <c r="C16" s="168"/>
      <c r="D16" s="398" t="s">
        <v>13</v>
      </c>
      <c r="E16" s="398"/>
      <c r="F16" s="398" t="s">
        <v>1</v>
      </c>
      <c r="G16" s="398"/>
      <c r="H16" s="398" t="s">
        <v>2</v>
      </c>
      <c r="I16" s="398"/>
      <c r="J16" s="109"/>
      <c r="K16" s="398" t="s">
        <v>13</v>
      </c>
      <c r="L16" s="398"/>
      <c r="M16" s="398" t="s">
        <v>1</v>
      </c>
      <c r="N16" s="398"/>
      <c r="O16" s="398" t="s">
        <v>2</v>
      </c>
      <c r="P16" s="398"/>
    </row>
    <row r="17" spans="1:16">
      <c r="A17" s="110"/>
      <c r="J17" s="93"/>
      <c r="N17" s="170"/>
    </row>
    <row r="18" spans="1:16">
      <c r="A18" s="110">
        <v>1</v>
      </c>
      <c r="B18" s="167" t="s">
        <v>236</v>
      </c>
      <c r="C18" s="93"/>
      <c r="D18" s="21">
        <v>734</v>
      </c>
      <c r="E18" s="128">
        <f>D18/$D$66</f>
        <v>0.37796086508753862</v>
      </c>
      <c r="F18" s="14">
        <v>382</v>
      </c>
      <c r="G18" s="128">
        <f>F18/$D$66</f>
        <v>0.19670442842430483</v>
      </c>
      <c r="H18" s="14">
        <v>352</v>
      </c>
      <c r="I18" s="128">
        <f>H18/$D$66</f>
        <v>0.18125643666323377</v>
      </c>
      <c r="J18" s="5"/>
      <c r="K18" s="21">
        <v>811</v>
      </c>
      <c r="L18" s="128">
        <f>K18/$K$66</f>
        <v>0.39503166098392595</v>
      </c>
      <c r="M18" s="14">
        <v>413</v>
      </c>
      <c r="N18" s="128">
        <f>M18/$K$66</f>
        <v>0.20116902094495859</v>
      </c>
      <c r="O18" s="14">
        <v>398</v>
      </c>
      <c r="P18" s="128">
        <f>O18/$K$66</f>
        <v>0.19386264003896736</v>
      </c>
    </row>
    <row r="19" spans="1:16">
      <c r="A19" s="110">
        <f>A18+1</f>
        <v>2</v>
      </c>
      <c r="B19" s="167" t="s">
        <v>237</v>
      </c>
      <c r="C19" s="93"/>
      <c r="D19" s="21">
        <v>426</v>
      </c>
      <c r="E19" s="169">
        <f t="shared" ref="E19:E66" si="0">D19/$D$66</f>
        <v>0.21936148300720906</v>
      </c>
      <c r="F19" s="14">
        <v>196</v>
      </c>
      <c r="G19" s="169">
        <f t="shared" ref="G19:G66" si="1">F19/$D$66</f>
        <v>0.10092687950566426</v>
      </c>
      <c r="H19" s="14">
        <v>230</v>
      </c>
      <c r="I19" s="169">
        <f t="shared" ref="I19:I66" si="2">H19/$D$66</f>
        <v>0.11843460350154481</v>
      </c>
      <c r="J19" s="5"/>
      <c r="K19" s="21">
        <v>471</v>
      </c>
      <c r="L19" s="169">
        <f t="shared" ref="L19:L66" si="3">K19/$K$66</f>
        <v>0.22942036044812469</v>
      </c>
      <c r="M19" s="14">
        <v>235</v>
      </c>
      <c r="N19" s="169">
        <f t="shared" ref="N19:N66" si="4">M19/$K$66</f>
        <v>0.11446663419386265</v>
      </c>
      <c r="O19" s="14">
        <v>236</v>
      </c>
      <c r="P19" s="169">
        <f t="shared" ref="P19:P66" si="5">O19/$K$66</f>
        <v>0.11495372625426206</v>
      </c>
    </row>
    <row r="20" spans="1:16">
      <c r="A20" s="110">
        <f t="shared" ref="A20:A57" si="6">A19+1</f>
        <v>3</v>
      </c>
      <c r="B20" s="167" t="s">
        <v>238</v>
      </c>
      <c r="C20" s="93"/>
      <c r="D20" s="21">
        <v>172</v>
      </c>
      <c r="E20" s="169">
        <f t="shared" si="0"/>
        <v>8.8568486096807411E-2</v>
      </c>
      <c r="F20" s="14">
        <v>76</v>
      </c>
      <c r="G20" s="169">
        <f t="shared" si="1"/>
        <v>3.9134912461380018E-2</v>
      </c>
      <c r="H20" s="14">
        <v>96</v>
      </c>
      <c r="I20" s="169">
        <f t="shared" si="2"/>
        <v>4.9433573635427393E-2</v>
      </c>
      <c r="J20" s="5"/>
      <c r="K20" s="21">
        <v>188</v>
      </c>
      <c r="L20" s="169">
        <f t="shared" si="3"/>
        <v>9.1573307355090117E-2</v>
      </c>
      <c r="M20" s="14">
        <v>82</v>
      </c>
      <c r="N20" s="169">
        <f t="shared" si="4"/>
        <v>3.9941548952752072E-2</v>
      </c>
      <c r="O20" s="14">
        <v>106</v>
      </c>
      <c r="P20" s="169">
        <f t="shared" si="5"/>
        <v>5.1631758402338045E-2</v>
      </c>
    </row>
    <row r="21" spans="1:16">
      <c r="A21" s="110">
        <f t="shared" si="6"/>
        <v>4</v>
      </c>
      <c r="B21" s="167" t="s">
        <v>239</v>
      </c>
      <c r="C21" s="93"/>
      <c r="D21" s="21">
        <v>99</v>
      </c>
      <c r="E21" s="169">
        <f t="shared" si="0"/>
        <v>5.09783728115345E-2</v>
      </c>
      <c r="F21" s="14">
        <v>61</v>
      </c>
      <c r="G21" s="169">
        <f t="shared" si="1"/>
        <v>3.1410916580844488E-2</v>
      </c>
      <c r="H21" s="14">
        <v>38</v>
      </c>
      <c r="I21" s="169">
        <f t="shared" si="2"/>
        <v>1.9567456230690009E-2</v>
      </c>
      <c r="J21" s="5"/>
      <c r="K21" s="21">
        <v>95</v>
      </c>
      <c r="L21" s="169">
        <f t="shared" si="3"/>
        <v>4.6273745737944474E-2</v>
      </c>
      <c r="M21" s="14">
        <v>55</v>
      </c>
      <c r="N21" s="169">
        <f t="shared" si="4"/>
        <v>2.6790063321967851E-2</v>
      </c>
      <c r="O21" s="14">
        <v>40</v>
      </c>
      <c r="P21" s="169">
        <f t="shared" si="5"/>
        <v>1.948368241597662E-2</v>
      </c>
    </row>
    <row r="22" spans="1:16">
      <c r="A22" s="110">
        <f t="shared" si="6"/>
        <v>5</v>
      </c>
      <c r="B22" s="167" t="s">
        <v>240</v>
      </c>
      <c r="C22" s="93"/>
      <c r="D22" s="21">
        <v>79</v>
      </c>
      <c r="E22" s="169">
        <f t="shared" si="0"/>
        <v>4.0679711637487126E-2</v>
      </c>
      <c r="F22" s="14">
        <v>40</v>
      </c>
      <c r="G22" s="169">
        <f t="shared" si="1"/>
        <v>2.0597322348094749E-2</v>
      </c>
      <c r="H22" s="14">
        <v>39</v>
      </c>
      <c r="I22" s="169">
        <f t="shared" si="2"/>
        <v>2.0082389289392381E-2</v>
      </c>
      <c r="J22" s="5"/>
      <c r="K22" s="21">
        <v>77</v>
      </c>
      <c r="L22" s="169">
        <f t="shared" si="3"/>
        <v>3.7506088650754991E-2</v>
      </c>
      <c r="M22" s="14">
        <v>40</v>
      </c>
      <c r="N22" s="169">
        <f t="shared" si="4"/>
        <v>1.948368241597662E-2</v>
      </c>
      <c r="O22" s="14">
        <v>37</v>
      </c>
      <c r="P22" s="169">
        <f t="shared" si="5"/>
        <v>1.8022406234778372E-2</v>
      </c>
    </row>
    <row r="23" spans="1:16">
      <c r="A23" s="110">
        <f t="shared" si="6"/>
        <v>6</v>
      </c>
      <c r="B23" s="167" t="s">
        <v>241</v>
      </c>
      <c r="C23" s="93"/>
      <c r="D23" s="21">
        <v>58</v>
      </c>
      <c r="E23" s="169">
        <f t="shared" si="0"/>
        <v>2.9866117404737384E-2</v>
      </c>
      <c r="F23" s="14">
        <v>21</v>
      </c>
      <c r="G23" s="169">
        <f t="shared" si="1"/>
        <v>1.0813594232749742E-2</v>
      </c>
      <c r="H23" s="14">
        <v>37</v>
      </c>
      <c r="I23" s="169">
        <f t="shared" si="2"/>
        <v>1.9052523171987641E-2</v>
      </c>
      <c r="J23" s="5"/>
      <c r="K23" s="21">
        <v>70</v>
      </c>
      <c r="L23" s="169">
        <f t="shared" si="3"/>
        <v>3.4096444227959086E-2</v>
      </c>
      <c r="M23" s="14">
        <v>34</v>
      </c>
      <c r="N23" s="169">
        <f t="shared" si="4"/>
        <v>1.6561130053580127E-2</v>
      </c>
      <c r="O23" s="14">
        <v>36</v>
      </c>
      <c r="P23" s="169">
        <f t="shared" si="5"/>
        <v>1.7535314174378959E-2</v>
      </c>
    </row>
    <row r="24" spans="1:16">
      <c r="A24" s="110">
        <f t="shared" si="6"/>
        <v>7</v>
      </c>
      <c r="B24" s="167" t="s">
        <v>242</v>
      </c>
      <c r="C24" s="93"/>
      <c r="D24" s="21">
        <v>53</v>
      </c>
      <c r="E24" s="169">
        <f t="shared" si="0"/>
        <v>2.729145211122554E-2</v>
      </c>
      <c r="F24" s="14">
        <v>25</v>
      </c>
      <c r="G24" s="169">
        <f t="shared" si="1"/>
        <v>1.2873326467559218E-2</v>
      </c>
      <c r="H24" s="14">
        <v>28</v>
      </c>
      <c r="I24" s="169">
        <f t="shared" si="2"/>
        <v>1.4418125643666324E-2</v>
      </c>
      <c r="J24" s="5"/>
      <c r="K24" s="21">
        <v>52</v>
      </c>
      <c r="L24" s="169">
        <f t="shared" si="3"/>
        <v>2.5328787140769606E-2</v>
      </c>
      <c r="M24" s="14">
        <v>23</v>
      </c>
      <c r="N24" s="169">
        <f t="shared" si="4"/>
        <v>1.1203117389186557E-2</v>
      </c>
      <c r="O24" s="14">
        <v>29</v>
      </c>
      <c r="P24" s="169">
        <f t="shared" si="5"/>
        <v>1.412566975158305E-2</v>
      </c>
    </row>
    <row r="25" spans="1:16">
      <c r="A25" s="110">
        <f t="shared" si="6"/>
        <v>8</v>
      </c>
      <c r="B25" s="167" t="s">
        <v>113</v>
      </c>
      <c r="C25" s="93"/>
      <c r="D25" s="21">
        <v>49</v>
      </c>
      <c r="E25" s="169">
        <f t="shared" si="0"/>
        <v>2.5231719876416064E-2</v>
      </c>
      <c r="F25" s="14">
        <v>22</v>
      </c>
      <c r="G25" s="169">
        <f t="shared" si="1"/>
        <v>1.132852729145211E-2</v>
      </c>
      <c r="H25" s="14">
        <v>27</v>
      </c>
      <c r="I25" s="169">
        <f t="shared" si="2"/>
        <v>1.3903192584963954E-2</v>
      </c>
      <c r="J25" s="5"/>
      <c r="K25" s="21">
        <v>44</v>
      </c>
      <c r="L25" s="169">
        <f t="shared" si="3"/>
        <v>2.1432050657574281E-2</v>
      </c>
      <c r="M25" s="14">
        <v>18</v>
      </c>
      <c r="N25" s="169">
        <f t="shared" si="4"/>
        <v>8.7676570871894795E-3</v>
      </c>
      <c r="O25" s="14">
        <v>26</v>
      </c>
      <c r="P25" s="169">
        <f t="shared" si="5"/>
        <v>1.2664393570384803E-2</v>
      </c>
    </row>
    <row r="26" spans="1:16">
      <c r="A26" s="110">
        <f t="shared" si="6"/>
        <v>9</v>
      </c>
      <c r="B26" s="167" t="s">
        <v>243</v>
      </c>
      <c r="C26" s="93"/>
      <c r="D26" s="21">
        <v>32</v>
      </c>
      <c r="E26" s="169">
        <f t="shared" si="0"/>
        <v>1.6477857878475798E-2</v>
      </c>
      <c r="F26" s="14">
        <v>14</v>
      </c>
      <c r="G26" s="169">
        <f t="shared" si="1"/>
        <v>7.2090628218331619E-3</v>
      </c>
      <c r="H26" s="14">
        <v>18</v>
      </c>
      <c r="I26" s="169">
        <f t="shared" si="2"/>
        <v>9.2687950566426366E-3</v>
      </c>
      <c r="J26" s="5"/>
      <c r="K26" s="21">
        <v>34</v>
      </c>
      <c r="L26" s="169">
        <f t="shared" si="3"/>
        <v>1.6561130053580127E-2</v>
      </c>
      <c r="M26" s="14">
        <v>13</v>
      </c>
      <c r="N26" s="169">
        <f t="shared" si="4"/>
        <v>6.3321967851924016E-3</v>
      </c>
      <c r="O26" s="14">
        <v>21</v>
      </c>
      <c r="P26" s="169">
        <f t="shared" si="5"/>
        <v>1.0228933268387726E-2</v>
      </c>
    </row>
    <row r="27" spans="1:16">
      <c r="A27" s="110">
        <f t="shared" si="6"/>
        <v>10</v>
      </c>
      <c r="B27" s="167" t="s">
        <v>244</v>
      </c>
      <c r="C27" s="93"/>
      <c r="D27" s="21">
        <v>21</v>
      </c>
      <c r="E27" s="169">
        <f t="shared" si="0"/>
        <v>1.0813594232749742E-2</v>
      </c>
      <c r="F27" s="14">
        <v>13</v>
      </c>
      <c r="G27" s="169">
        <f t="shared" si="1"/>
        <v>6.694129763130793E-3</v>
      </c>
      <c r="H27" s="14">
        <v>8</v>
      </c>
      <c r="I27" s="169">
        <f t="shared" si="2"/>
        <v>4.1194644696189494E-3</v>
      </c>
      <c r="J27" s="5"/>
      <c r="K27" s="21">
        <v>26</v>
      </c>
      <c r="L27" s="169">
        <f t="shared" si="3"/>
        <v>1.2664393570384803E-2</v>
      </c>
      <c r="M27" s="14">
        <v>15</v>
      </c>
      <c r="N27" s="169">
        <f t="shared" si="4"/>
        <v>7.306380905991232E-3</v>
      </c>
      <c r="O27" s="14">
        <v>11</v>
      </c>
      <c r="P27" s="169">
        <f t="shared" si="5"/>
        <v>5.3580126643935702E-3</v>
      </c>
    </row>
    <row r="28" spans="1:16">
      <c r="A28" s="110">
        <f t="shared" si="6"/>
        <v>11</v>
      </c>
      <c r="B28" s="167" t="s">
        <v>245</v>
      </c>
      <c r="C28" s="93"/>
      <c r="D28" s="21">
        <v>21</v>
      </c>
      <c r="E28" s="169">
        <f t="shared" si="0"/>
        <v>1.0813594232749742E-2</v>
      </c>
      <c r="F28" s="14">
        <v>9</v>
      </c>
      <c r="G28" s="169">
        <f t="shared" si="1"/>
        <v>4.6343975283213183E-3</v>
      </c>
      <c r="H28" s="14">
        <v>12</v>
      </c>
      <c r="I28" s="169">
        <f t="shared" si="2"/>
        <v>6.1791967044284241E-3</v>
      </c>
      <c r="J28" s="5"/>
      <c r="K28" s="21">
        <v>23</v>
      </c>
      <c r="L28" s="169">
        <f t="shared" si="3"/>
        <v>1.1203117389186557E-2</v>
      </c>
      <c r="M28" s="14">
        <v>10</v>
      </c>
      <c r="N28" s="169">
        <f t="shared" si="4"/>
        <v>4.870920603994155E-3</v>
      </c>
      <c r="O28" s="14">
        <v>13</v>
      </c>
      <c r="P28" s="169">
        <f t="shared" si="5"/>
        <v>6.3321967851924016E-3</v>
      </c>
    </row>
    <row r="29" spans="1:16">
      <c r="A29" s="110">
        <f t="shared" si="6"/>
        <v>12</v>
      </c>
      <c r="B29" s="167" t="s">
        <v>246</v>
      </c>
      <c r="C29" s="93"/>
      <c r="D29" s="21">
        <v>2</v>
      </c>
      <c r="E29" s="169">
        <f t="shared" si="0"/>
        <v>1.0298661174047373E-3</v>
      </c>
      <c r="F29" s="14">
        <v>2</v>
      </c>
      <c r="G29" s="169">
        <f t="shared" si="1"/>
        <v>1.0298661174047373E-3</v>
      </c>
      <c r="H29" s="14">
        <v>0</v>
      </c>
      <c r="I29" s="169">
        <f t="shared" si="2"/>
        <v>0</v>
      </c>
      <c r="J29" s="5"/>
      <c r="K29" s="21">
        <v>20</v>
      </c>
      <c r="L29" s="169">
        <f t="shared" si="3"/>
        <v>9.74184120798831E-3</v>
      </c>
      <c r="M29" s="14">
        <v>18</v>
      </c>
      <c r="N29" s="169">
        <f t="shared" si="4"/>
        <v>8.7676570871894795E-3</v>
      </c>
      <c r="O29" s="14">
        <v>2</v>
      </c>
      <c r="P29" s="169">
        <f t="shared" si="5"/>
        <v>9.7418412079883102E-4</v>
      </c>
    </row>
    <row r="30" spans="1:16">
      <c r="A30" s="110">
        <f t="shared" si="6"/>
        <v>13</v>
      </c>
      <c r="B30" s="167" t="s">
        <v>106</v>
      </c>
      <c r="C30" s="93"/>
      <c r="D30" s="21">
        <v>28</v>
      </c>
      <c r="E30" s="169">
        <f t="shared" si="0"/>
        <v>1.4418125643666324E-2</v>
      </c>
      <c r="F30" s="14">
        <v>21</v>
      </c>
      <c r="G30" s="169">
        <f t="shared" si="1"/>
        <v>1.0813594232749742E-2</v>
      </c>
      <c r="H30" s="14">
        <v>7</v>
      </c>
      <c r="I30" s="169">
        <f t="shared" si="2"/>
        <v>3.6045314109165809E-3</v>
      </c>
      <c r="J30" s="5"/>
      <c r="K30" s="21">
        <v>20</v>
      </c>
      <c r="L30" s="169">
        <f t="shared" si="3"/>
        <v>9.74184120798831E-3</v>
      </c>
      <c r="M30" s="14">
        <v>15</v>
      </c>
      <c r="N30" s="169">
        <f t="shared" si="4"/>
        <v>7.306380905991232E-3</v>
      </c>
      <c r="O30" s="14">
        <v>5</v>
      </c>
      <c r="P30" s="169">
        <f t="shared" si="5"/>
        <v>2.4354603019970775E-3</v>
      </c>
    </row>
    <row r="31" spans="1:16">
      <c r="A31" s="110">
        <f t="shared" si="6"/>
        <v>14</v>
      </c>
      <c r="B31" s="167" t="s">
        <v>247</v>
      </c>
      <c r="C31" s="93"/>
      <c r="D31" s="21">
        <v>11</v>
      </c>
      <c r="E31" s="169">
        <f t="shared" si="0"/>
        <v>5.6642636457260552E-3</v>
      </c>
      <c r="F31" s="14">
        <v>5</v>
      </c>
      <c r="G31" s="169">
        <f t="shared" si="1"/>
        <v>2.5746652935118436E-3</v>
      </c>
      <c r="H31" s="14">
        <v>6</v>
      </c>
      <c r="I31" s="169">
        <f t="shared" si="2"/>
        <v>3.089598352214212E-3</v>
      </c>
      <c r="J31" s="5"/>
      <c r="K31" s="21">
        <v>13</v>
      </c>
      <c r="L31" s="169">
        <f t="shared" si="3"/>
        <v>6.3321967851924016E-3</v>
      </c>
      <c r="M31" s="14">
        <v>5</v>
      </c>
      <c r="N31" s="169">
        <f t="shared" si="4"/>
        <v>2.4354603019970775E-3</v>
      </c>
      <c r="O31" s="14">
        <v>8</v>
      </c>
      <c r="P31" s="169">
        <f t="shared" si="5"/>
        <v>3.8967364831953241E-3</v>
      </c>
    </row>
    <row r="32" spans="1:16">
      <c r="A32" s="110">
        <f t="shared" si="6"/>
        <v>15</v>
      </c>
      <c r="B32" s="167" t="s">
        <v>248</v>
      </c>
      <c r="C32" s="93"/>
      <c r="D32" s="21">
        <v>13</v>
      </c>
      <c r="E32" s="169">
        <f t="shared" si="0"/>
        <v>6.694129763130793E-3</v>
      </c>
      <c r="F32" s="14">
        <v>5</v>
      </c>
      <c r="G32" s="169">
        <f t="shared" si="1"/>
        <v>2.5746652935118436E-3</v>
      </c>
      <c r="H32" s="14">
        <v>8</v>
      </c>
      <c r="I32" s="169">
        <f t="shared" si="2"/>
        <v>4.1194644696189494E-3</v>
      </c>
      <c r="J32" s="5"/>
      <c r="K32" s="21">
        <v>13</v>
      </c>
      <c r="L32" s="169">
        <f t="shared" si="3"/>
        <v>6.3321967851924016E-3</v>
      </c>
      <c r="M32" s="14">
        <v>5</v>
      </c>
      <c r="N32" s="169">
        <f t="shared" si="4"/>
        <v>2.4354603019970775E-3</v>
      </c>
      <c r="O32" s="14">
        <v>8</v>
      </c>
      <c r="P32" s="169">
        <f t="shared" si="5"/>
        <v>3.8967364831953241E-3</v>
      </c>
    </row>
    <row r="33" spans="1:16">
      <c r="A33" s="110">
        <f t="shared" si="6"/>
        <v>16</v>
      </c>
      <c r="B33" s="167" t="s">
        <v>249</v>
      </c>
      <c r="C33" s="93"/>
      <c r="D33" s="21">
        <v>11</v>
      </c>
      <c r="E33" s="169">
        <f t="shared" si="0"/>
        <v>5.6642636457260552E-3</v>
      </c>
      <c r="F33" s="14">
        <v>6</v>
      </c>
      <c r="G33" s="169">
        <f t="shared" si="1"/>
        <v>3.089598352214212E-3</v>
      </c>
      <c r="H33" s="14">
        <v>5</v>
      </c>
      <c r="I33" s="169">
        <f t="shared" si="2"/>
        <v>2.5746652935118436E-3</v>
      </c>
      <c r="J33" s="5"/>
      <c r="K33" s="21">
        <v>12</v>
      </c>
      <c r="L33" s="169">
        <f t="shared" si="3"/>
        <v>5.8451047247929854E-3</v>
      </c>
      <c r="M33" s="14">
        <v>7</v>
      </c>
      <c r="N33" s="169">
        <f t="shared" si="4"/>
        <v>3.4096444227959084E-3</v>
      </c>
      <c r="O33" s="14">
        <v>5</v>
      </c>
      <c r="P33" s="169">
        <f t="shared" si="5"/>
        <v>2.4354603019970775E-3</v>
      </c>
    </row>
    <row r="34" spans="1:16">
      <c r="A34" s="110">
        <f t="shared" si="6"/>
        <v>17</v>
      </c>
      <c r="B34" s="167" t="s">
        <v>135</v>
      </c>
      <c r="C34" s="93"/>
      <c r="D34" s="21">
        <v>9</v>
      </c>
      <c r="E34" s="169">
        <f t="shared" si="0"/>
        <v>4.6343975283213183E-3</v>
      </c>
      <c r="F34" s="14">
        <v>2</v>
      </c>
      <c r="G34" s="169">
        <f t="shared" si="1"/>
        <v>1.0298661174047373E-3</v>
      </c>
      <c r="H34" s="14">
        <v>7</v>
      </c>
      <c r="I34" s="169">
        <f t="shared" si="2"/>
        <v>3.6045314109165809E-3</v>
      </c>
      <c r="J34" s="5"/>
      <c r="K34" s="21">
        <v>10</v>
      </c>
      <c r="L34" s="169">
        <f t="shared" si="3"/>
        <v>4.870920603994155E-3</v>
      </c>
      <c r="M34" s="14">
        <v>2</v>
      </c>
      <c r="N34" s="169">
        <f t="shared" si="4"/>
        <v>9.7418412079883102E-4</v>
      </c>
      <c r="O34" s="14">
        <v>8</v>
      </c>
      <c r="P34" s="169">
        <f t="shared" si="5"/>
        <v>3.8967364831953241E-3</v>
      </c>
    </row>
    <row r="35" spans="1:16">
      <c r="A35" s="110">
        <f t="shared" si="6"/>
        <v>18</v>
      </c>
      <c r="B35" s="167" t="s">
        <v>250</v>
      </c>
      <c r="C35" s="93"/>
      <c r="D35" s="21">
        <v>10</v>
      </c>
      <c r="E35" s="169">
        <f t="shared" si="0"/>
        <v>5.1493305870236872E-3</v>
      </c>
      <c r="F35" s="14">
        <v>6</v>
      </c>
      <c r="G35" s="169">
        <f t="shared" si="1"/>
        <v>3.089598352214212E-3</v>
      </c>
      <c r="H35" s="14">
        <v>4</v>
      </c>
      <c r="I35" s="169">
        <f t="shared" si="2"/>
        <v>2.0597322348094747E-3</v>
      </c>
      <c r="J35" s="5"/>
      <c r="K35" s="21">
        <v>10</v>
      </c>
      <c r="L35" s="169">
        <f t="shared" si="3"/>
        <v>4.870920603994155E-3</v>
      </c>
      <c r="M35" s="14">
        <v>6</v>
      </c>
      <c r="N35" s="169">
        <f t="shared" si="4"/>
        <v>2.9225523623964927E-3</v>
      </c>
      <c r="O35" s="14">
        <v>4</v>
      </c>
      <c r="P35" s="169">
        <f t="shared" si="5"/>
        <v>1.948368241597662E-3</v>
      </c>
    </row>
    <row r="36" spans="1:16">
      <c r="A36" s="110">
        <f t="shared" si="6"/>
        <v>19</v>
      </c>
      <c r="B36" s="167" t="s">
        <v>251</v>
      </c>
      <c r="C36" s="93"/>
      <c r="D36" s="21">
        <v>9</v>
      </c>
      <c r="E36" s="169">
        <f t="shared" si="0"/>
        <v>4.6343975283213183E-3</v>
      </c>
      <c r="F36" s="14">
        <v>5</v>
      </c>
      <c r="G36" s="169">
        <f t="shared" si="1"/>
        <v>2.5746652935118436E-3</v>
      </c>
      <c r="H36" s="14">
        <v>4</v>
      </c>
      <c r="I36" s="169">
        <f t="shared" si="2"/>
        <v>2.0597322348094747E-3</v>
      </c>
      <c r="J36" s="5"/>
      <c r="K36" s="21">
        <v>9</v>
      </c>
      <c r="L36" s="169">
        <f t="shared" si="3"/>
        <v>4.3838285435947397E-3</v>
      </c>
      <c r="M36" s="14">
        <v>5</v>
      </c>
      <c r="N36" s="169">
        <f t="shared" si="4"/>
        <v>2.4354603019970775E-3</v>
      </c>
      <c r="O36" s="14">
        <v>4</v>
      </c>
      <c r="P36" s="169">
        <f t="shared" si="5"/>
        <v>1.948368241597662E-3</v>
      </c>
    </row>
    <row r="37" spans="1:16">
      <c r="A37" s="110">
        <f t="shared" si="6"/>
        <v>20</v>
      </c>
      <c r="B37" s="167" t="s">
        <v>252</v>
      </c>
      <c r="C37" s="93"/>
      <c r="D37" s="21">
        <v>9</v>
      </c>
      <c r="E37" s="169">
        <f t="shared" si="0"/>
        <v>4.6343975283213183E-3</v>
      </c>
      <c r="F37" s="14">
        <v>2</v>
      </c>
      <c r="G37" s="169">
        <f t="shared" si="1"/>
        <v>1.0298661174047373E-3</v>
      </c>
      <c r="H37" s="14">
        <v>7</v>
      </c>
      <c r="I37" s="169">
        <f t="shared" si="2"/>
        <v>3.6045314109165809E-3</v>
      </c>
      <c r="J37" s="5"/>
      <c r="K37" s="21">
        <v>9</v>
      </c>
      <c r="L37" s="169">
        <f t="shared" si="3"/>
        <v>4.3838285435947397E-3</v>
      </c>
      <c r="M37" s="14">
        <v>2</v>
      </c>
      <c r="N37" s="169">
        <f t="shared" si="4"/>
        <v>9.7418412079883102E-4</v>
      </c>
      <c r="O37" s="14">
        <v>7</v>
      </c>
      <c r="P37" s="169">
        <f t="shared" si="5"/>
        <v>3.4096444227959084E-3</v>
      </c>
    </row>
    <row r="38" spans="1:16">
      <c r="A38" s="110">
        <f t="shared" si="6"/>
        <v>21</v>
      </c>
      <c r="B38" s="167" t="s">
        <v>253</v>
      </c>
      <c r="C38" s="93"/>
      <c r="D38" s="21">
        <v>44</v>
      </c>
      <c r="E38" s="169">
        <f>D38/$D$66</f>
        <v>2.2657054582904221E-2</v>
      </c>
      <c r="F38" s="14">
        <v>22</v>
      </c>
      <c r="G38" s="169">
        <f t="shared" si="1"/>
        <v>1.132852729145211E-2</v>
      </c>
      <c r="H38" s="14">
        <v>22</v>
      </c>
      <c r="I38" s="169">
        <f t="shared" si="2"/>
        <v>1.132852729145211E-2</v>
      </c>
      <c r="J38" s="5"/>
      <c r="K38" s="21">
        <v>6</v>
      </c>
      <c r="L38" s="169">
        <f t="shared" si="3"/>
        <v>2.9225523623964927E-3</v>
      </c>
      <c r="M38" s="14">
        <v>0</v>
      </c>
      <c r="N38" s="169">
        <f t="shared" si="4"/>
        <v>0</v>
      </c>
      <c r="O38" s="14">
        <v>6</v>
      </c>
      <c r="P38" s="169">
        <f t="shared" si="5"/>
        <v>2.9225523623964927E-3</v>
      </c>
    </row>
    <row r="39" spans="1:16">
      <c r="A39" s="110">
        <f t="shared" si="6"/>
        <v>22</v>
      </c>
      <c r="B39" s="167" t="s">
        <v>254</v>
      </c>
      <c r="C39" s="93"/>
      <c r="D39" s="21">
        <v>5</v>
      </c>
      <c r="E39" s="169">
        <f t="shared" si="0"/>
        <v>2.5746652935118436E-3</v>
      </c>
      <c r="F39" s="14">
        <v>4</v>
      </c>
      <c r="G39" s="169">
        <f t="shared" si="1"/>
        <v>2.0597322348094747E-3</v>
      </c>
      <c r="H39" s="14">
        <v>1</v>
      </c>
      <c r="I39" s="169">
        <f t="shared" si="2"/>
        <v>5.1493305870236867E-4</v>
      </c>
      <c r="J39" s="5"/>
      <c r="K39" s="21">
        <v>6</v>
      </c>
      <c r="L39" s="169">
        <f t="shared" si="3"/>
        <v>2.9225523623964927E-3</v>
      </c>
      <c r="M39" s="14">
        <v>4</v>
      </c>
      <c r="N39" s="169">
        <f t="shared" si="4"/>
        <v>1.948368241597662E-3</v>
      </c>
      <c r="O39" s="14">
        <v>2</v>
      </c>
      <c r="P39" s="169">
        <f t="shared" si="5"/>
        <v>9.7418412079883102E-4</v>
      </c>
    </row>
    <row r="40" spans="1:16">
      <c r="A40" s="110">
        <f t="shared" si="6"/>
        <v>23</v>
      </c>
      <c r="B40" s="167" t="s">
        <v>255</v>
      </c>
      <c r="C40" s="93"/>
      <c r="D40" s="21">
        <v>5</v>
      </c>
      <c r="E40" s="169">
        <f t="shared" si="0"/>
        <v>2.5746652935118436E-3</v>
      </c>
      <c r="F40" s="14">
        <v>4</v>
      </c>
      <c r="G40" s="169">
        <f t="shared" si="1"/>
        <v>2.0597322348094747E-3</v>
      </c>
      <c r="H40" s="14">
        <v>1</v>
      </c>
      <c r="I40" s="169">
        <f t="shared" si="2"/>
        <v>5.1493305870236867E-4</v>
      </c>
      <c r="J40" s="5"/>
      <c r="K40" s="21">
        <v>5</v>
      </c>
      <c r="L40" s="169">
        <f t="shared" si="3"/>
        <v>2.4354603019970775E-3</v>
      </c>
      <c r="M40" s="14">
        <v>4</v>
      </c>
      <c r="N40" s="169">
        <f t="shared" si="4"/>
        <v>1.948368241597662E-3</v>
      </c>
      <c r="O40" s="14">
        <v>1</v>
      </c>
      <c r="P40" s="169">
        <f t="shared" si="5"/>
        <v>4.8709206039941551E-4</v>
      </c>
    </row>
    <row r="41" spans="1:16">
      <c r="A41" s="110">
        <f t="shared" si="6"/>
        <v>24</v>
      </c>
      <c r="B41" s="167" t="s">
        <v>136</v>
      </c>
      <c r="C41" s="93"/>
      <c r="D41" s="21">
        <v>7</v>
      </c>
      <c r="E41" s="169">
        <f t="shared" si="0"/>
        <v>3.6045314109165809E-3</v>
      </c>
      <c r="F41" s="14">
        <v>1</v>
      </c>
      <c r="G41" s="169">
        <f t="shared" si="1"/>
        <v>5.1493305870236867E-4</v>
      </c>
      <c r="H41" s="14">
        <v>6</v>
      </c>
      <c r="I41" s="169">
        <f t="shared" si="2"/>
        <v>3.089598352214212E-3</v>
      </c>
      <c r="J41" s="5"/>
      <c r="K41" s="21">
        <v>5</v>
      </c>
      <c r="L41" s="169">
        <f t="shared" si="3"/>
        <v>2.4354603019970775E-3</v>
      </c>
      <c r="M41" s="14">
        <v>1</v>
      </c>
      <c r="N41" s="169">
        <f t="shared" si="4"/>
        <v>4.8709206039941551E-4</v>
      </c>
      <c r="O41" s="14">
        <v>4</v>
      </c>
      <c r="P41" s="169">
        <f t="shared" si="5"/>
        <v>1.948368241597662E-3</v>
      </c>
    </row>
    <row r="42" spans="1:16">
      <c r="A42" s="110">
        <f t="shared" si="6"/>
        <v>25</v>
      </c>
      <c r="B42" s="167" t="s">
        <v>256</v>
      </c>
      <c r="C42" s="93"/>
      <c r="D42" s="21">
        <v>6</v>
      </c>
      <c r="E42" s="169">
        <f t="shared" si="0"/>
        <v>3.089598352214212E-3</v>
      </c>
      <c r="F42" s="14">
        <v>2</v>
      </c>
      <c r="G42" s="169">
        <f t="shared" si="1"/>
        <v>1.0298661174047373E-3</v>
      </c>
      <c r="H42" s="14">
        <v>4</v>
      </c>
      <c r="I42" s="169">
        <f t="shared" si="2"/>
        <v>2.0597322348094747E-3</v>
      </c>
      <c r="J42" s="5"/>
      <c r="K42" s="21">
        <v>5</v>
      </c>
      <c r="L42" s="169">
        <f t="shared" si="3"/>
        <v>2.4354603019970775E-3</v>
      </c>
      <c r="M42" s="14">
        <v>2</v>
      </c>
      <c r="N42" s="169">
        <f t="shared" si="4"/>
        <v>9.7418412079883102E-4</v>
      </c>
      <c r="O42" s="14">
        <v>3</v>
      </c>
      <c r="P42" s="169">
        <f t="shared" si="5"/>
        <v>1.4612761811982464E-3</v>
      </c>
    </row>
    <row r="43" spans="1:16">
      <c r="A43" s="110">
        <f t="shared" si="6"/>
        <v>26</v>
      </c>
      <c r="B43" s="167" t="s">
        <v>257</v>
      </c>
      <c r="C43" s="93"/>
      <c r="D43" s="21">
        <v>2</v>
      </c>
      <c r="E43" s="169">
        <f t="shared" si="0"/>
        <v>1.0298661174047373E-3</v>
      </c>
      <c r="F43" s="14">
        <v>1</v>
      </c>
      <c r="G43" s="169">
        <f t="shared" si="1"/>
        <v>5.1493305870236867E-4</v>
      </c>
      <c r="H43" s="14">
        <v>1</v>
      </c>
      <c r="I43" s="169">
        <f t="shared" si="2"/>
        <v>5.1493305870236867E-4</v>
      </c>
      <c r="J43" s="5"/>
      <c r="K43" s="21">
        <v>2</v>
      </c>
      <c r="L43" s="169">
        <f t="shared" si="3"/>
        <v>9.7418412079883102E-4</v>
      </c>
      <c r="M43" s="14">
        <v>1</v>
      </c>
      <c r="N43" s="169">
        <f t="shared" si="4"/>
        <v>4.8709206039941551E-4</v>
      </c>
      <c r="O43" s="14">
        <v>1</v>
      </c>
      <c r="P43" s="169">
        <f t="shared" si="5"/>
        <v>4.8709206039941551E-4</v>
      </c>
    </row>
    <row r="44" spans="1:16">
      <c r="A44" s="110">
        <f t="shared" si="6"/>
        <v>27</v>
      </c>
      <c r="B44" s="167" t="s">
        <v>258</v>
      </c>
      <c r="C44" s="93"/>
      <c r="D44" s="21">
        <v>2</v>
      </c>
      <c r="E44" s="169">
        <f t="shared" si="0"/>
        <v>1.0298661174047373E-3</v>
      </c>
      <c r="F44" s="14">
        <v>2</v>
      </c>
      <c r="G44" s="169">
        <f t="shared" si="1"/>
        <v>1.0298661174047373E-3</v>
      </c>
      <c r="H44" s="14">
        <v>0</v>
      </c>
      <c r="I44" s="169">
        <f t="shared" si="2"/>
        <v>0</v>
      </c>
      <c r="J44" s="5"/>
      <c r="K44" s="21">
        <v>2</v>
      </c>
      <c r="L44" s="169">
        <f t="shared" si="3"/>
        <v>9.7418412079883102E-4</v>
      </c>
      <c r="M44" s="14">
        <v>2</v>
      </c>
      <c r="N44" s="169">
        <f t="shared" si="4"/>
        <v>9.7418412079883102E-4</v>
      </c>
      <c r="O44" s="14">
        <v>0</v>
      </c>
      <c r="P44" s="169">
        <f t="shared" si="5"/>
        <v>0</v>
      </c>
    </row>
    <row r="45" spans="1:16">
      <c r="A45" s="110">
        <f t="shared" si="6"/>
        <v>28</v>
      </c>
      <c r="B45" s="167" t="s">
        <v>259</v>
      </c>
      <c r="C45" s="93"/>
      <c r="D45" s="21">
        <v>2</v>
      </c>
      <c r="E45" s="169">
        <f t="shared" si="0"/>
        <v>1.0298661174047373E-3</v>
      </c>
      <c r="F45" s="14">
        <v>2</v>
      </c>
      <c r="G45" s="169">
        <f t="shared" si="1"/>
        <v>1.0298661174047373E-3</v>
      </c>
      <c r="H45" s="14">
        <v>0</v>
      </c>
      <c r="I45" s="169">
        <f t="shared" si="2"/>
        <v>0</v>
      </c>
      <c r="J45" s="5"/>
      <c r="K45" s="21">
        <v>2</v>
      </c>
      <c r="L45" s="169">
        <f t="shared" si="3"/>
        <v>9.7418412079883102E-4</v>
      </c>
      <c r="M45" s="14">
        <v>2</v>
      </c>
      <c r="N45" s="169">
        <f t="shared" si="4"/>
        <v>9.7418412079883102E-4</v>
      </c>
      <c r="O45" s="14">
        <v>0</v>
      </c>
      <c r="P45" s="169">
        <f t="shared" si="5"/>
        <v>0</v>
      </c>
    </row>
    <row r="46" spans="1:16">
      <c r="A46" s="110">
        <f t="shared" si="6"/>
        <v>29</v>
      </c>
      <c r="B46" s="167" t="s">
        <v>260</v>
      </c>
      <c r="C46" s="93"/>
      <c r="D46" s="21">
        <v>1</v>
      </c>
      <c r="E46" s="169">
        <f t="shared" si="0"/>
        <v>5.1493305870236867E-4</v>
      </c>
      <c r="F46" s="14">
        <v>1</v>
      </c>
      <c r="G46" s="169">
        <f t="shared" si="1"/>
        <v>5.1493305870236867E-4</v>
      </c>
      <c r="H46" s="14">
        <v>0</v>
      </c>
      <c r="I46" s="169">
        <f t="shared" si="2"/>
        <v>0</v>
      </c>
      <c r="J46" s="5"/>
      <c r="K46" s="21">
        <v>1</v>
      </c>
      <c r="L46" s="169">
        <f t="shared" si="3"/>
        <v>4.8709206039941551E-4</v>
      </c>
      <c r="M46" s="14">
        <v>1</v>
      </c>
      <c r="N46" s="169">
        <f t="shared" si="4"/>
        <v>4.8709206039941551E-4</v>
      </c>
      <c r="O46" s="14">
        <v>0</v>
      </c>
      <c r="P46" s="169">
        <f t="shared" si="5"/>
        <v>0</v>
      </c>
    </row>
    <row r="47" spans="1:16">
      <c r="A47" s="110">
        <f t="shared" si="6"/>
        <v>30</v>
      </c>
      <c r="B47" s="167" t="s">
        <v>261</v>
      </c>
      <c r="C47" s="93"/>
      <c r="D47" s="21">
        <v>1</v>
      </c>
      <c r="E47" s="169">
        <f t="shared" si="0"/>
        <v>5.1493305870236867E-4</v>
      </c>
      <c r="F47" s="14">
        <v>0</v>
      </c>
      <c r="G47" s="169">
        <f t="shared" si="1"/>
        <v>0</v>
      </c>
      <c r="H47" s="14">
        <v>1</v>
      </c>
      <c r="I47" s="169">
        <f t="shared" si="2"/>
        <v>5.1493305870236867E-4</v>
      </c>
      <c r="J47" s="5"/>
      <c r="K47" s="21">
        <v>1</v>
      </c>
      <c r="L47" s="169">
        <f t="shared" si="3"/>
        <v>4.8709206039941551E-4</v>
      </c>
      <c r="M47" s="14">
        <v>0</v>
      </c>
      <c r="N47" s="169">
        <f t="shared" si="4"/>
        <v>0</v>
      </c>
      <c r="O47" s="14">
        <v>1</v>
      </c>
      <c r="P47" s="169">
        <f t="shared" si="5"/>
        <v>4.8709206039941551E-4</v>
      </c>
    </row>
    <row r="48" spans="1:16">
      <c r="A48" s="110">
        <f t="shared" si="6"/>
        <v>31</v>
      </c>
      <c r="B48" s="167" t="s">
        <v>262</v>
      </c>
      <c r="C48" s="93"/>
      <c r="D48" s="21">
        <v>1</v>
      </c>
      <c r="E48" s="169">
        <f t="shared" si="0"/>
        <v>5.1493305870236867E-4</v>
      </c>
      <c r="F48" s="14">
        <v>1</v>
      </c>
      <c r="G48" s="169">
        <f t="shared" si="1"/>
        <v>5.1493305870236867E-4</v>
      </c>
      <c r="H48" s="14">
        <v>0</v>
      </c>
      <c r="I48" s="169">
        <f t="shared" si="2"/>
        <v>0</v>
      </c>
      <c r="J48" s="5"/>
      <c r="K48" s="21">
        <v>1</v>
      </c>
      <c r="L48" s="169">
        <f t="shared" si="3"/>
        <v>4.8709206039941551E-4</v>
      </c>
      <c r="M48" s="14">
        <v>1</v>
      </c>
      <c r="N48" s="169">
        <f t="shared" si="4"/>
        <v>4.8709206039941551E-4</v>
      </c>
      <c r="O48" s="14">
        <v>0</v>
      </c>
      <c r="P48" s="169">
        <f t="shared" si="5"/>
        <v>0</v>
      </c>
    </row>
    <row r="49" spans="1:16">
      <c r="A49" s="110">
        <f t="shared" si="6"/>
        <v>32</v>
      </c>
      <c r="B49" s="167" t="s">
        <v>263</v>
      </c>
      <c r="C49" s="93"/>
      <c r="D49" s="21">
        <v>1</v>
      </c>
      <c r="E49" s="169">
        <f t="shared" si="0"/>
        <v>5.1493305870236867E-4</v>
      </c>
      <c r="F49" s="14">
        <v>0</v>
      </c>
      <c r="G49" s="169">
        <f t="shared" si="1"/>
        <v>0</v>
      </c>
      <c r="H49" s="14">
        <v>1</v>
      </c>
      <c r="I49" s="169">
        <f t="shared" si="2"/>
        <v>5.1493305870236867E-4</v>
      </c>
      <c r="J49" s="5"/>
      <c r="K49" s="21">
        <v>1</v>
      </c>
      <c r="L49" s="169">
        <f t="shared" si="3"/>
        <v>4.8709206039941551E-4</v>
      </c>
      <c r="M49" s="14">
        <v>0</v>
      </c>
      <c r="N49" s="169">
        <f t="shared" si="4"/>
        <v>0</v>
      </c>
      <c r="O49" s="14">
        <v>1</v>
      </c>
      <c r="P49" s="169">
        <f t="shared" si="5"/>
        <v>4.8709206039941551E-4</v>
      </c>
    </row>
    <row r="50" spans="1:16">
      <c r="A50" s="110">
        <f t="shared" si="6"/>
        <v>33</v>
      </c>
      <c r="B50" s="167" t="s">
        <v>264</v>
      </c>
      <c r="C50" s="93"/>
      <c r="D50" s="21">
        <v>1</v>
      </c>
      <c r="E50" s="169">
        <f t="shared" si="0"/>
        <v>5.1493305870236867E-4</v>
      </c>
      <c r="F50" s="14">
        <v>0</v>
      </c>
      <c r="G50" s="169">
        <f t="shared" si="1"/>
        <v>0</v>
      </c>
      <c r="H50" s="14">
        <v>1</v>
      </c>
      <c r="I50" s="169">
        <f t="shared" si="2"/>
        <v>5.1493305870236867E-4</v>
      </c>
      <c r="J50" s="5"/>
      <c r="K50" s="21">
        <v>1</v>
      </c>
      <c r="L50" s="169">
        <f t="shared" si="3"/>
        <v>4.8709206039941551E-4</v>
      </c>
      <c r="M50" s="14">
        <v>0</v>
      </c>
      <c r="N50" s="169">
        <f t="shared" si="4"/>
        <v>0</v>
      </c>
      <c r="O50" s="14">
        <v>1</v>
      </c>
      <c r="P50" s="169">
        <f t="shared" si="5"/>
        <v>4.8709206039941551E-4</v>
      </c>
    </row>
    <row r="51" spans="1:16">
      <c r="A51" s="110">
        <f t="shared" si="6"/>
        <v>34</v>
      </c>
      <c r="B51" s="167" t="s">
        <v>265</v>
      </c>
      <c r="C51" s="93"/>
      <c r="D51" s="21">
        <v>1</v>
      </c>
      <c r="E51" s="169">
        <f t="shared" si="0"/>
        <v>5.1493305870236867E-4</v>
      </c>
      <c r="F51" s="14">
        <v>0</v>
      </c>
      <c r="G51" s="169">
        <f t="shared" si="1"/>
        <v>0</v>
      </c>
      <c r="H51" s="14">
        <v>1</v>
      </c>
      <c r="I51" s="169">
        <f t="shared" si="2"/>
        <v>5.1493305870236867E-4</v>
      </c>
      <c r="J51" s="5"/>
      <c r="K51" s="21">
        <v>1</v>
      </c>
      <c r="L51" s="169">
        <f t="shared" si="3"/>
        <v>4.8709206039941551E-4</v>
      </c>
      <c r="M51" s="14">
        <v>1</v>
      </c>
      <c r="N51" s="169">
        <f t="shared" si="4"/>
        <v>4.8709206039941551E-4</v>
      </c>
      <c r="O51" s="14">
        <v>0</v>
      </c>
      <c r="P51" s="169">
        <f t="shared" si="5"/>
        <v>0</v>
      </c>
    </row>
    <row r="52" spans="1:16">
      <c r="A52" s="110">
        <f t="shared" si="6"/>
        <v>35</v>
      </c>
      <c r="B52" s="167" t="s">
        <v>266</v>
      </c>
      <c r="C52" s="93"/>
      <c r="D52" s="21">
        <v>0</v>
      </c>
      <c r="E52" s="169">
        <f t="shared" si="0"/>
        <v>0</v>
      </c>
      <c r="F52" s="14">
        <v>0</v>
      </c>
      <c r="G52" s="169">
        <f t="shared" si="1"/>
        <v>0</v>
      </c>
      <c r="H52" s="14">
        <v>0</v>
      </c>
      <c r="I52" s="169">
        <f t="shared" si="2"/>
        <v>0</v>
      </c>
      <c r="J52" s="5"/>
      <c r="K52" s="21">
        <v>1</v>
      </c>
      <c r="L52" s="169">
        <f t="shared" si="3"/>
        <v>4.8709206039941551E-4</v>
      </c>
      <c r="M52" s="14">
        <v>1</v>
      </c>
      <c r="N52" s="169">
        <f t="shared" si="4"/>
        <v>4.8709206039941551E-4</v>
      </c>
      <c r="O52" s="14">
        <v>0</v>
      </c>
      <c r="P52" s="169">
        <f t="shared" si="5"/>
        <v>0</v>
      </c>
    </row>
    <row r="53" spans="1:16">
      <c r="A53" s="110">
        <f t="shared" si="6"/>
        <v>36</v>
      </c>
      <c r="B53" s="167" t="s">
        <v>267</v>
      </c>
      <c r="C53" s="93"/>
      <c r="D53" s="21">
        <v>1</v>
      </c>
      <c r="E53" s="169">
        <f t="shared" si="0"/>
        <v>5.1493305870236867E-4</v>
      </c>
      <c r="F53" s="14">
        <v>1</v>
      </c>
      <c r="G53" s="169">
        <f t="shared" si="1"/>
        <v>5.1493305870236867E-4</v>
      </c>
      <c r="H53" s="14">
        <v>0</v>
      </c>
      <c r="I53" s="169">
        <f t="shared" si="2"/>
        <v>0</v>
      </c>
      <c r="J53" s="5"/>
      <c r="K53" s="21">
        <v>1</v>
      </c>
      <c r="L53" s="169">
        <f t="shared" si="3"/>
        <v>4.8709206039941551E-4</v>
      </c>
      <c r="M53" s="14">
        <v>1</v>
      </c>
      <c r="N53" s="169">
        <f t="shared" si="4"/>
        <v>4.8709206039941551E-4</v>
      </c>
      <c r="O53" s="14">
        <v>0</v>
      </c>
      <c r="P53" s="169">
        <f t="shared" si="5"/>
        <v>0</v>
      </c>
    </row>
    <row r="54" spans="1:16">
      <c r="A54" s="110">
        <f t="shared" si="6"/>
        <v>37</v>
      </c>
      <c r="B54" s="167" t="s">
        <v>268</v>
      </c>
      <c r="C54" s="93"/>
      <c r="D54" s="21">
        <v>2</v>
      </c>
      <c r="E54" s="169">
        <f t="shared" si="0"/>
        <v>1.0298661174047373E-3</v>
      </c>
      <c r="F54" s="14">
        <v>1</v>
      </c>
      <c r="G54" s="169">
        <f t="shared" si="1"/>
        <v>5.1493305870236867E-4</v>
      </c>
      <c r="H54" s="14">
        <v>1</v>
      </c>
      <c r="I54" s="169">
        <f t="shared" si="2"/>
        <v>5.1493305870236867E-4</v>
      </c>
      <c r="J54" s="5"/>
      <c r="K54" s="21">
        <v>1</v>
      </c>
      <c r="L54" s="169">
        <f t="shared" si="3"/>
        <v>4.8709206039941551E-4</v>
      </c>
      <c r="M54" s="14">
        <v>0</v>
      </c>
      <c r="N54" s="169">
        <f t="shared" si="4"/>
        <v>0</v>
      </c>
      <c r="O54" s="14">
        <v>1</v>
      </c>
      <c r="P54" s="169">
        <f t="shared" si="5"/>
        <v>4.8709206039941551E-4</v>
      </c>
    </row>
    <row r="55" spans="1:16">
      <c r="A55" s="110">
        <f t="shared" si="6"/>
        <v>38</v>
      </c>
      <c r="B55" s="167" t="s">
        <v>269</v>
      </c>
      <c r="C55" s="93"/>
      <c r="D55" s="21">
        <v>2</v>
      </c>
      <c r="E55" s="169">
        <f t="shared" si="0"/>
        <v>1.0298661174047373E-3</v>
      </c>
      <c r="F55" s="14">
        <v>1</v>
      </c>
      <c r="G55" s="169">
        <f t="shared" si="1"/>
        <v>5.1493305870236867E-4</v>
      </c>
      <c r="H55" s="14">
        <v>1</v>
      </c>
      <c r="I55" s="169">
        <f t="shared" si="2"/>
        <v>5.1493305870236867E-4</v>
      </c>
      <c r="J55" s="5"/>
      <c r="K55" s="21">
        <v>1</v>
      </c>
      <c r="L55" s="169">
        <f t="shared" si="3"/>
        <v>4.8709206039941551E-4</v>
      </c>
      <c r="M55" s="14">
        <v>0</v>
      </c>
      <c r="N55" s="169">
        <f t="shared" si="4"/>
        <v>0</v>
      </c>
      <c r="O55" s="14">
        <v>1</v>
      </c>
      <c r="P55" s="169">
        <f t="shared" si="5"/>
        <v>4.8709206039941551E-4</v>
      </c>
    </row>
    <row r="56" spans="1:16">
      <c r="A56" s="110">
        <f t="shared" si="6"/>
        <v>39</v>
      </c>
      <c r="B56" s="167" t="s">
        <v>270</v>
      </c>
      <c r="C56" s="93"/>
      <c r="D56" s="21">
        <v>1</v>
      </c>
      <c r="E56" s="169">
        <f t="shared" si="0"/>
        <v>5.1493305870236867E-4</v>
      </c>
      <c r="F56" s="14">
        <v>1</v>
      </c>
      <c r="G56" s="169">
        <f t="shared" si="1"/>
        <v>5.1493305870236867E-4</v>
      </c>
      <c r="H56" s="14">
        <v>0</v>
      </c>
      <c r="I56" s="169">
        <f t="shared" si="2"/>
        <v>0</v>
      </c>
      <c r="J56" s="5"/>
      <c r="K56" s="21">
        <v>1</v>
      </c>
      <c r="L56" s="169">
        <f t="shared" si="3"/>
        <v>4.8709206039941551E-4</v>
      </c>
      <c r="M56" s="14">
        <v>1</v>
      </c>
      <c r="N56" s="169">
        <f t="shared" si="4"/>
        <v>4.8709206039941551E-4</v>
      </c>
      <c r="O56" s="14">
        <v>0</v>
      </c>
      <c r="P56" s="169">
        <f t="shared" si="5"/>
        <v>0</v>
      </c>
    </row>
    <row r="57" spans="1:16">
      <c r="A57" s="110">
        <f t="shared" si="6"/>
        <v>40</v>
      </c>
      <c r="B57" s="167" t="s">
        <v>271</v>
      </c>
      <c r="C57" s="93"/>
      <c r="D57" s="21">
        <v>1</v>
      </c>
      <c r="E57" s="169">
        <f>D57/$D$66</f>
        <v>5.1493305870236867E-4</v>
      </c>
      <c r="F57" s="14">
        <v>1</v>
      </c>
      <c r="G57" s="169">
        <f t="shared" si="1"/>
        <v>5.1493305870236867E-4</v>
      </c>
      <c r="H57" s="14">
        <v>0</v>
      </c>
      <c r="I57" s="169">
        <f t="shared" si="2"/>
        <v>0</v>
      </c>
      <c r="J57" s="5"/>
      <c r="K57" s="21">
        <v>1</v>
      </c>
      <c r="L57" s="169">
        <f t="shared" si="3"/>
        <v>4.8709206039941551E-4</v>
      </c>
      <c r="M57" s="14">
        <v>1</v>
      </c>
      <c r="N57" s="169">
        <f t="shared" si="4"/>
        <v>4.8709206039941551E-4</v>
      </c>
      <c r="O57" s="14">
        <v>0</v>
      </c>
      <c r="P57" s="169">
        <f t="shared" si="5"/>
        <v>0</v>
      </c>
    </row>
    <row r="58" spans="1:16">
      <c r="A58" s="110">
        <f>A57+1</f>
        <v>41</v>
      </c>
      <c r="B58" s="167" t="s">
        <v>272</v>
      </c>
      <c r="C58" s="93"/>
      <c r="D58" s="21">
        <v>1</v>
      </c>
      <c r="E58" s="169">
        <f t="shared" si="0"/>
        <v>5.1493305870236867E-4</v>
      </c>
      <c r="F58" s="14">
        <v>0</v>
      </c>
      <c r="G58" s="169">
        <f t="shared" si="1"/>
        <v>0</v>
      </c>
      <c r="H58" s="14">
        <v>1</v>
      </c>
      <c r="I58" s="169">
        <f t="shared" si="2"/>
        <v>5.1493305870236867E-4</v>
      </c>
      <c r="J58" s="5"/>
      <c r="K58" s="21">
        <v>1</v>
      </c>
      <c r="L58" s="169">
        <f t="shared" si="3"/>
        <v>4.8709206039941551E-4</v>
      </c>
      <c r="M58" s="14">
        <v>0</v>
      </c>
      <c r="N58" s="169">
        <f t="shared" si="4"/>
        <v>0</v>
      </c>
      <c r="O58" s="14">
        <v>1</v>
      </c>
      <c r="P58" s="169">
        <f t="shared" si="5"/>
        <v>4.8709206039941551E-4</v>
      </c>
    </row>
    <row r="59" spans="1:16">
      <c r="A59" s="110">
        <f t="shared" ref="A59:A65" si="7">A58+1</f>
        <v>42</v>
      </c>
      <c r="B59" s="167" t="s">
        <v>382</v>
      </c>
      <c r="C59" s="93"/>
      <c r="D59" s="21">
        <v>3</v>
      </c>
      <c r="E59" s="169">
        <f t="shared" si="0"/>
        <v>1.544799176107106E-3</v>
      </c>
      <c r="F59" s="14">
        <v>2</v>
      </c>
      <c r="G59" s="169">
        <f t="shared" si="1"/>
        <v>1.0298661174047373E-3</v>
      </c>
      <c r="H59" s="14">
        <v>1</v>
      </c>
      <c r="I59" s="169">
        <f t="shared" si="2"/>
        <v>5.1493305870236867E-4</v>
      </c>
      <c r="J59" s="5"/>
      <c r="K59" s="21">
        <v>0</v>
      </c>
      <c r="L59" s="169">
        <f t="shared" si="3"/>
        <v>0</v>
      </c>
      <c r="M59" s="14">
        <v>0</v>
      </c>
      <c r="N59" s="169">
        <f t="shared" si="4"/>
        <v>0</v>
      </c>
      <c r="O59" s="14">
        <v>0</v>
      </c>
      <c r="P59" s="169">
        <f t="shared" si="5"/>
        <v>0</v>
      </c>
    </row>
    <row r="60" spans="1:16">
      <c r="A60" s="110">
        <f t="shared" si="7"/>
        <v>43</v>
      </c>
      <c r="B60" s="167" t="s">
        <v>383</v>
      </c>
      <c r="C60" s="93"/>
      <c r="D60" s="21">
        <v>1</v>
      </c>
      <c r="E60" s="169">
        <f t="shared" si="0"/>
        <v>5.1493305870236867E-4</v>
      </c>
      <c r="F60" s="14">
        <v>1</v>
      </c>
      <c r="G60" s="169">
        <f t="shared" si="1"/>
        <v>5.1493305870236867E-4</v>
      </c>
      <c r="H60" s="14">
        <v>0</v>
      </c>
      <c r="I60" s="169">
        <f t="shared" si="2"/>
        <v>0</v>
      </c>
      <c r="J60" s="5"/>
      <c r="K60" s="21">
        <v>0</v>
      </c>
      <c r="L60" s="169">
        <f t="shared" si="3"/>
        <v>0</v>
      </c>
      <c r="M60" s="14">
        <v>0</v>
      </c>
      <c r="N60" s="169">
        <f t="shared" si="4"/>
        <v>0</v>
      </c>
      <c r="O60" s="14">
        <v>0</v>
      </c>
      <c r="P60" s="169">
        <f t="shared" si="5"/>
        <v>0</v>
      </c>
    </row>
    <row r="61" spans="1:16">
      <c r="A61" s="110">
        <f t="shared" si="7"/>
        <v>44</v>
      </c>
      <c r="B61" s="167" t="s">
        <v>275</v>
      </c>
      <c r="C61" s="93"/>
      <c r="D61" s="21">
        <v>1</v>
      </c>
      <c r="E61" s="169">
        <f t="shared" si="0"/>
        <v>5.1493305870236867E-4</v>
      </c>
      <c r="F61" s="14">
        <v>1</v>
      </c>
      <c r="G61" s="169">
        <f t="shared" si="1"/>
        <v>5.1493305870236867E-4</v>
      </c>
      <c r="H61" s="14">
        <v>0</v>
      </c>
      <c r="I61" s="169">
        <f t="shared" si="2"/>
        <v>0</v>
      </c>
      <c r="J61" s="5"/>
      <c r="K61" s="21">
        <v>0</v>
      </c>
      <c r="L61" s="169">
        <f t="shared" si="3"/>
        <v>0</v>
      </c>
      <c r="M61" s="14">
        <v>0</v>
      </c>
      <c r="N61" s="169">
        <f t="shared" si="4"/>
        <v>0</v>
      </c>
      <c r="O61" s="14">
        <v>0</v>
      </c>
      <c r="P61" s="169">
        <f t="shared" si="5"/>
        <v>0</v>
      </c>
    </row>
    <row r="62" spans="1:16">
      <c r="A62" s="110">
        <f t="shared" si="7"/>
        <v>45</v>
      </c>
      <c r="B62" s="167" t="s">
        <v>274</v>
      </c>
      <c r="C62" s="93"/>
      <c r="D62" s="21">
        <v>1</v>
      </c>
      <c r="E62" s="169">
        <f t="shared" si="0"/>
        <v>5.1493305870236867E-4</v>
      </c>
      <c r="F62" s="14">
        <v>1</v>
      </c>
      <c r="G62" s="169">
        <f t="shared" si="1"/>
        <v>5.1493305870236867E-4</v>
      </c>
      <c r="H62" s="14">
        <v>0</v>
      </c>
      <c r="I62" s="169">
        <f t="shared" si="2"/>
        <v>0</v>
      </c>
      <c r="J62" s="5"/>
      <c r="K62" s="21">
        <v>0</v>
      </c>
      <c r="L62" s="169">
        <f t="shared" si="3"/>
        <v>0</v>
      </c>
      <c r="M62" s="14">
        <v>0</v>
      </c>
      <c r="N62" s="169">
        <f t="shared" si="4"/>
        <v>0</v>
      </c>
      <c r="O62" s="14">
        <v>0</v>
      </c>
      <c r="P62" s="169">
        <f t="shared" si="5"/>
        <v>0</v>
      </c>
    </row>
    <row r="63" spans="1:16">
      <c r="A63" s="110">
        <f t="shared" si="7"/>
        <v>46</v>
      </c>
      <c r="B63" s="167" t="s">
        <v>384</v>
      </c>
      <c r="C63" s="93"/>
      <c r="D63" s="21">
        <v>1</v>
      </c>
      <c r="E63" s="169">
        <f t="shared" si="0"/>
        <v>5.1493305870236867E-4</v>
      </c>
      <c r="F63" s="14">
        <v>1</v>
      </c>
      <c r="G63" s="169">
        <f t="shared" si="1"/>
        <v>5.1493305870236867E-4</v>
      </c>
      <c r="H63" s="14">
        <v>0</v>
      </c>
      <c r="I63" s="169">
        <f t="shared" si="2"/>
        <v>0</v>
      </c>
      <c r="J63" s="5"/>
      <c r="K63" s="21">
        <v>0</v>
      </c>
      <c r="L63" s="169">
        <f t="shared" si="3"/>
        <v>0</v>
      </c>
      <c r="M63" s="14">
        <v>0</v>
      </c>
      <c r="N63" s="169">
        <f t="shared" si="4"/>
        <v>0</v>
      </c>
      <c r="O63" s="14">
        <v>0</v>
      </c>
      <c r="P63" s="169">
        <f t="shared" si="5"/>
        <v>0</v>
      </c>
    </row>
    <row r="64" spans="1:16">
      <c r="A64" s="110">
        <f t="shared" si="7"/>
        <v>47</v>
      </c>
      <c r="B64" s="167" t="s">
        <v>385</v>
      </c>
      <c r="C64" s="93"/>
      <c r="D64" s="172">
        <v>1</v>
      </c>
      <c r="E64" s="5">
        <f t="shared" si="0"/>
        <v>5.1493305870236867E-4</v>
      </c>
      <c r="F64" s="79">
        <v>0</v>
      </c>
      <c r="G64" s="5">
        <f t="shared" si="1"/>
        <v>0</v>
      </c>
      <c r="H64" s="79">
        <v>1</v>
      </c>
      <c r="I64" s="5">
        <f t="shared" si="2"/>
        <v>5.1493305870236867E-4</v>
      </c>
      <c r="J64" s="5"/>
      <c r="K64" s="172">
        <v>0</v>
      </c>
      <c r="L64" s="5">
        <f t="shared" si="3"/>
        <v>0</v>
      </c>
      <c r="M64" s="79">
        <v>0</v>
      </c>
      <c r="N64" s="5">
        <f t="shared" si="4"/>
        <v>0</v>
      </c>
      <c r="O64" s="79">
        <v>0</v>
      </c>
      <c r="P64" s="5">
        <f t="shared" si="5"/>
        <v>0</v>
      </c>
    </row>
    <row r="65" spans="1:16">
      <c r="A65" s="110">
        <f t="shared" si="7"/>
        <v>48</v>
      </c>
      <c r="B65" s="167" t="s">
        <v>273</v>
      </c>
      <c r="C65" s="93"/>
      <c r="D65" s="21">
        <v>1</v>
      </c>
      <c r="E65" s="128">
        <f t="shared" si="0"/>
        <v>5.1493305870236867E-4</v>
      </c>
      <c r="F65" s="14">
        <v>1</v>
      </c>
      <c r="G65" s="128">
        <f t="shared" si="1"/>
        <v>5.1493305870236867E-4</v>
      </c>
      <c r="H65" s="14">
        <v>0</v>
      </c>
      <c r="I65" s="128">
        <f t="shared" si="2"/>
        <v>0</v>
      </c>
      <c r="J65" s="5"/>
      <c r="K65" s="21">
        <v>0</v>
      </c>
      <c r="L65" s="128">
        <f t="shared" si="3"/>
        <v>0</v>
      </c>
      <c r="M65" s="14">
        <v>0</v>
      </c>
      <c r="N65" s="128">
        <f t="shared" si="4"/>
        <v>0</v>
      </c>
      <c r="O65" s="14">
        <v>0</v>
      </c>
      <c r="P65" s="128">
        <f t="shared" si="5"/>
        <v>0</v>
      </c>
    </row>
    <row r="66" spans="1:16">
      <c r="A66" s="110"/>
      <c r="B66" s="55" t="s">
        <v>13</v>
      </c>
      <c r="C66" s="107"/>
      <c r="D66" s="21">
        <f>SUM(D18:D65)</f>
        <v>1942</v>
      </c>
      <c r="E66" s="129">
        <f t="shared" si="0"/>
        <v>1</v>
      </c>
      <c r="F66" s="21">
        <f>SUM(F18:F65)</f>
        <v>965</v>
      </c>
      <c r="G66" s="129">
        <f t="shared" si="1"/>
        <v>0.49691040164778577</v>
      </c>
      <c r="H66" s="21">
        <f>SUM(H18:H65)</f>
        <v>977</v>
      </c>
      <c r="I66" s="129">
        <f t="shared" si="2"/>
        <v>0.50308959835221423</v>
      </c>
      <c r="J66" s="116"/>
      <c r="K66" s="21">
        <f>SUM(K18:K65)</f>
        <v>2053</v>
      </c>
      <c r="L66" s="129">
        <f t="shared" si="3"/>
        <v>1</v>
      </c>
      <c r="M66" s="21">
        <f>SUM(M18:M58)</f>
        <v>1026</v>
      </c>
      <c r="N66" s="129">
        <f t="shared" si="4"/>
        <v>0.49975645396980029</v>
      </c>
      <c r="O66" s="21">
        <f>SUM(O18:O65)</f>
        <v>1027</v>
      </c>
      <c r="P66" s="129">
        <f t="shared" si="5"/>
        <v>0.50024354603019971</v>
      </c>
    </row>
    <row r="67" spans="1:16">
      <c r="A67" s="110"/>
      <c r="J67" s="93"/>
      <c r="L67" s="170"/>
      <c r="N67" s="170"/>
      <c r="P67" s="171"/>
    </row>
    <row r="68" spans="1:16" ht="15.75" thickBot="1">
      <c r="A68" s="110"/>
      <c r="J68" s="93"/>
    </row>
    <row r="69" spans="1:16" ht="15.75" thickBot="1">
      <c r="A69" s="110"/>
      <c r="J69" s="93"/>
      <c r="O69" s="219" t="s">
        <v>429</v>
      </c>
    </row>
    <row r="70" spans="1:16" s="85" customFormat="1">
      <c r="B70" s="1"/>
      <c r="C70" s="1"/>
      <c r="E70" s="1"/>
      <c r="G70" s="1"/>
      <c r="I70" s="1"/>
      <c r="J70" s="93"/>
      <c r="L70" s="1"/>
      <c r="N70" s="1"/>
    </row>
    <row r="71" spans="1:16" s="85" customFormat="1">
      <c r="B71" s="1"/>
      <c r="C71" s="1"/>
      <c r="E71" s="1"/>
      <c r="G71" s="1"/>
      <c r="I71" s="1"/>
      <c r="J71" s="93"/>
      <c r="L71" s="1"/>
      <c r="N71" s="1"/>
    </row>
    <row r="72" spans="1:16">
      <c r="J72" s="93"/>
    </row>
    <row r="73" spans="1:16">
      <c r="J73" s="93"/>
    </row>
    <row r="74" spans="1:16">
      <c r="J74" s="93"/>
    </row>
    <row r="75" spans="1:16">
      <c r="J75" s="93"/>
    </row>
    <row r="76" spans="1:16">
      <c r="J76" s="93"/>
    </row>
    <row r="77" spans="1:16">
      <c r="J77" s="93"/>
    </row>
    <row r="78" spans="1:16">
      <c r="J78" s="93"/>
    </row>
    <row r="79" spans="1:16" s="85" customFormat="1">
      <c r="B79" s="1"/>
      <c r="C79" s="1"/>
      <c r="E79" s="1"/>
      <c r="G79" s="1"/>
      <c r="I79" s="1"/>
      <c r="J79" s="93"/>
      <c r="L79" s="1"/>
      <c r="N79" s="1"/>
    </row>
    <row r="80" spans="1:16" s="85" customFormat="1">
      <c r="B80" s="1"/>
      <c r="C80" s="1"/>
      <c r="E80" s="1"/>
      <c r="G80" s="1"/>
      <c r="I80" s="1"/>
      <c r="J80" s="93"/>
      <c r="L80" s="1"/>
      <c r="N80" s="1"/>
    </row>
    <row r="81" spans="2:14" s="85" customFormat="1">
      <c r="B81" s="1"/>
      <c r="C81" s="1"/>
      <c r="E81" s="1"/>
      <c r="G81" s="1"/>
      <c r="I81" s="1"/>
      <c r="J81" s="93"/>
      <c r="L81" s="1"/>
      <c r="N81" s="1"/>
    </row>
    <row r="82" spans="2:14" s="85" customFormat="1">
      <c r="B82" s="1"/>
      <c r="C82" s="1"/>
      <c r="E82" s="1"/>
      <c r="G82" s="1"/>
      <c r="I82" s="1"/>
      <c r="J82" s="93"/>
      <c r="L82" s="1"/>
      <c r="N82" s="1"/>
    </row>
    <row r="83" spans="2:14" s="85" customFormat="1">
      <c r="B83" s="1"/>
      <c r="C83" s="1"/>
      <c r="E83" s="1"/>
      <c r="G83" s="1"/>
      <c r="I83" s="1"/>
      <c r="J83" s="1"/>
      <c r="L83" s="1"/>
      <c r="N83" s="1"/>
    </row>
    <row r="84" spans="2:14" s="85" customFormat="1">
      <c r="B84" s="1"/>
      <c r="C84" s="1"/>
      <c r="E84" s="1"/>
      <c r="G84" s="1"/>
      <c r="I84" s="1"/>
      <c r="J84" s="1"/>
      <c r="L84" s="1"/>
      <c r="N84" s="1"/>
    </row>
    <row r="85" spans="2:14" s="85" customFormat="1">
      <c r="B85" s="1"/>
      <c r="C85" s="1"/>
      <c r="E85" s="1"/>
      <c r="G85" s="1"/>
      <c r="I85" s="1"/>
      <c r="J85" s="1"/>
      <c r="L85" s="1"/>
      <c r="N85" s="1"/>
    </row>
  </sheetData>
  <sheetProtection password="CF0E" sheet="1" objects="1" scenarios="1"/>
  <mergeCells count="14">
    <mergeCell ref="B2:Q5"/>
    <mergeCell ref="B10:P10"/>
    <mergeCell ref="D13:I13"/>
    <mergeCell ref="K13:P13"/>
    <mergeCell ref="K14:P14"/>
    <mergeCell ref="B14:B16"/>
    <mergeCell ref="D14:I14"/>
    <mergeCell ref="B11:P11"/>
    <mergeCell ref="D16:E16"/>
    <mergeCell ref="F16:G16"/>
    <mergeCell ref="H16:I16"/>
    <mergeCell ref="K16:L16"/>
    <mergeCell ref="M16:N16"/>
    <mergeCell ref="O16:P16"/>
  </mergeCells>
  <hyperlinks>
    <hyperlink ref="O69" location="Listado!A1" display="REGRESA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S72"/>
  <sheetViews>
    <sheetView workbookViewId="0">
      <selection activeCell="J19" sqref="J19"/>
    </sheetView>
  </sheetViews>
  <sheetFormatPr baseColWidth="10" defaultRowHeight="15"/>
  <cols>
    <col min="1" max="1" width="5.5703125" style="85" customWidth="1"/>
    <col min="2" max="2" width="39.140625" style="1" customWidth="1"/>
    <col min="3" max="3" width="2" style="1" customWidth="1"/>
    <col min="4" max="4" width="10.7109375" style="1" customWidth="1"/>
    <col min="5" max="5" width="6.7109375" style="1" customWidth="1"/>
    <col min="6" max="6" width="10.7109375" style="1" customWidth="1"/>
    <col min="7" max="7" width="6.7109375" style="1" customWidth="1"/>
    <col min="8" max="8" width="10.7109375" style="1" customWidth="1"/>
    <col min="9" max="9" width="6.7109375" style="170" customWidth="1"/>
    <col min="10" max="10" width="4.140625" style="1" customWidth="1"/>
    <col min="11" max="11" width="8.85546875" style="1" customWidth="1"/>
    <col min="12" max="12" width="6.7109375" style="1" customWidth="1"/>
    <col min="13" max="13" width="12.85546875" style="1" customWidth="1"/>
    <col min="14" max="14" width="6.7109375" style="1" customWidth="1"/>
    <col min="15" max="15" width="11.42578125" style="1"/>
    <col min="16" max="16" width="10" style="85" customWidth="1"/>
    <col min="17" max="16384" width="11.42578125" style="1"/>
  </cols>
  <sheetData>
    <row r="2" spans="1:19">
      <c r="B2" s="376" t="s">
        <v>480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188"/>
      <c r="S2" s="188"/>
    </row>
    <row r="3" spans="1:19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188"/>
      <c r="S3" s="188"/>
    </row>
    <row r="4" spans="1:19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188"/>
      <c r="S4" s="188"/>
    </row>
    <row r="5" spans="1:19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188"/>
      <c r="S5" s="188"/>
    </row>
    <row r="7" spans="1:19" ht="15.75" thickBot="1"/>
    <row r="8" spans="1:19">
      <c r="B8" s="377" t="s">
        <v>467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</row>
    <row r="9" spans="1:19" ht="15.75" thickBot="1">
      <c r="B9" s="380" t="s">
        <v>401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</row>
    <row r="10" spans="1:19" ht="15.75" thickBot="1"/>
    <row r="11" spans="1:19" ht="15.75" thickBot="1">
      <c r="D11" s="383" t="s">
        <v>0</v>
      </c>
      <c r="E11" s="383"/>
      <c r="F11" s="383"/>
      <c r="G11" s="383"/>
      <c r="H11" s="383"/>
      <c r="I11" s="383"/>
      <c r="J11" s="180"/>
      <c r="K11" s="383" t="s">
        <v>351</v>
      </c>
      <c r="L11" s="383"/>
      <c r="M11" s="383"/>
      <c r="N11" s="383"/>
      <c r="O11" s="383"/>
      <c r="P11" s="383"/>
    </row>
    <row r="12" spans="1:19">
      <c r="D12" s="385" t="s">
        <v>398</v>
      </c>
      <c r="E12" s="385"/>
      <c r="F12" s="385"/>
      <c r="G12" s="385"/>
      <c r="H12" s="385"/>
      <c r="I12" s="385"/>
      <c r="K12" s="385" t="s">
        <v>400</v>
      </c>
      <c r="L12" s="385"/>
      <c r="M12" s="385"/>
      <c r="N12" s="385"/>
      <c r="O12" s="385"/>
      <c r="P12" s="385"/>
    </row>
    <row r="14" spans="1:19">
      <c r="B14" s="180" t="s">
        <v>192</v>
      </c>
      <c r="D14" s="398" t="s">
        <v>13</v>
      </c>
      <c r="E14" s="398"/>
      <c r="F14" s="398" t="s">
        <v>1</v>
      </c>
      <c r="G14" s="398"/>
      <c r="H14" s="398" t="s">
        <v>2</v>
      </c>
      <c r="I14" s="398"/>
      <c r="J14" s="68"/>
      <c r="K14" s="398" t="s">
        <v>13</v>
      </c>
      <c r="L14" s="398"/>
      <c r="M14" s="398" t="s">
        <v>1</v>
      </c>
      <c r="N14" s="398"/>
      <c r="O14" s="398" t="s">
        <v>2</v>
      </c>
      <c r="P14" s="398"/>
    </row>
    <row r="15" spans="1:19">
      <c r="C15" s="93"/>
      <c r="J15" s="93"/>
    </row>
    <row r="16" spans="1:19">
      <c r="A16" s="85">
        <v>1</v>
      </c>
      <c r="B16" s="167" t="s">
        <v>276</v>
      </c>
      <c r="C16" s="93"/>
      <c r="D16" s="189">
        <v>73</v>
      </c>
      <c r="E16" s="183">
        <f>D16/$D$30</f>
        <v>0.40109890109890112</v>
      </c>
      <c r="F16" s="167">
        <v>26</v>
      </c>
      <c r="G16" s="183">
        <f>F16/$D$30</f>
        <v>0.14285714285714285</v>
      </c>
      <c r="H16" s="167">
        <v>47</v>
      </c>
      <c r="I16" s="183">
        <f>H16/$D$30</f>
        <v>0.25824175824175827</v>
      </c>
      <c r="J16" s="177"/>
      <c r="K16" s="182">
        <v>77</v>
      </c>
      <c r="L16" s="183">
        <f>K16/$K$30</f>
        <v>0.5539568345323741</v>
      </c>
      <c r="M16" s="14">
        <v>27</v>
      </c>
      <c r="N16" s="128">
        <f>M16/$K$30</f>
        <v>0.19424460431654678</v>
      </c>
      <c r="O16" s="14">
        <v>50</v>
      </c>
      <c r="P16" s="128">
        <f>O16/$K$30</f>
        <v>0.35971223021582732</v>
      </c>
    </row>
    <row r="17" spans="1:16">
      <c r="A17" s="85">
        <v>2</v>
      </c>
      <c r="B17" s="167" t="s">
        <v>277</v>
      </c>
      <c r="C17" s="93"/>
      <c r="D17" s="189">
        <v>28</v>
      </c>
      <c r="E17" s="183">
        <f t="shared" ref="E17:E30" si="0">D17/$D$30</f>
        <v>0.15384615384615385</v>
      </c>
      <c r="F17" s="167">
        <v>16</v>
      </c>
      <c r="G17" s="183">
        <f t="shared" ref="G17:G30" si="1">F17/$D$30</f>
        <v>8.7912087912087919E-2</v>
      </c>
      <c r="H17" s="167">
        <v>12</v>
      </c>
      <c r="I17" s="183">
        <f t="shared" ref="I17:I30" si="2">H17/$D$30</f>
        <v>6.5934065934065936E-2</v>
      </c>
      <c r="J17" s="177"/>
      <c r="K17" s="182">
        <v>28</v>
      </c>
      <c r="L17" s="183">
        <f t="shared" ref="L17:L30" si="3">K17/$K$30</f>
        <v>0.20143884892086331</v>
      </c>
      <c r="M17" s="14">
        <v>14</v>
      </c>
      <c r="N17" s="128">
        <f t="shared" ref="N17:N30" si="4">M17/$K$30</f>
        <v>0.10071942446043165</v>
      </c>
      <c r="O17" s="14">
        <v>14</v>
      </c>
      <c r="P17" s="128">
        <f t="shared" ref="P17:P30" si="5">O17/$K$30</f>
        <v>0.10071942446043165</v>
      </c>
    </row>
    <row r="18" spans="1:16">
      <c r="A18" s="85">
        <f t="shared" ref="A18:A29" si="6">A17+1</f>
        <v>3</v>
      </c>
      <c r="B18" s="167" t="s">
        <v>114</v>
      </c>
      <c r="C18" s="93"/>
      <c r="D18" s="189">
        <v>28</v>
      </c>
      <c r="E18" s="183">
        <f t="shared" si="0"/>
        <v>0.15384615384615385</v>
      </c>
      <c r="F18" s="167">
        <v>13</v>
      </c>
      <c r="G18" s="183">
        <f t="shared" si="1"/>
        <v>7.1428571428571425E-2</v>
      </c>
      <c r="H18" s="167">
        <v>15</v>
      </c>
      <c r="I18" s="183">
        <f t="shared" si="2"/>
        <v>8.2417582417582416E-2</v>
      </c>
      <c r="J18" s="177"/>
      <c r="K18" s="182">
        <v>14</v>
      </c>
      <c r="L18" s="183">
        <f t="shared" si="3"/>
        <v>0.10071942446043165</v>
      </c>
      <c r="M18" s="14">
        <v>14</v>
      </c>
      <c r="N18" s="128">
        <f t="shared" si="4"/>
        <v>0.10071942446043165</v>
      </c>
      <c r="O18" s="14">
        <v>0</v>
      </c>
      <c r="P18" s="128">
        <f t="shared" si="5"/>
        <v>0</v>
      </c>
    </row>
    <row r="19" spans="1:16">
      <c r="A19" s="85">
        <f t="shared" si="6"/>
        <v>4</v>
      </c>
      <c r="B19" s="167" t="s">
        <v>278</v>
      </c>
      <c r="C19" s="93"/>
      <c r="D19" s="189">
        <v>7</v>
      </c>
      <c r="E19" s="183">
        <f t="shared" si="0"/>
        <v>3.8461538461538464E-2</v>
      </c>
      <c r="F19" s="167">
        <v>6</v>
      </c>
      <c r="G19" s="183">
        <f t="shared" si="1"/>
        <v>3.2967032967032968E-2</v>
      </c>
      <c r="H19" s="167">
        <v>1</v>
      </c>
      <c r="I19" s="183">
        <f t="shared" si="2"/>
        <v>5.4945054945054949E-3</v>
      </c>
      <c r="J19" s="177"/>
      <c r="K19" s="182">
        <v>8</v>
      </c>
      <c r="L19" s="183">
        <f t="shared" si="3"/>
        <v>5.7553956834532377E-2</v>
      </c>
      <c r="M19" s="14">
        <v>6</v>
      </c>
      <c r="N19" s="128">
        <f t="shared" si="4"/>
        <v>4.3165467625899283E-2</v>
      </c>
      <c r="O19" s="14">
        <v>2</v>
      </c>
      <c r="P19" s="128">
        <f t="shared" si="5"/>
        <v>1.4388489208633094E-2</v>
      </c>
    </row>
    <row r="20" spans="1:16">
      <c r="A20" s="85">
        <f t="shared" si="6"/>
        <v>5</v>
      </c>
      <c r="B20" s="167" t="s">
        <v>279</v>
      </c>
      <c r="C20" s="93"/>
      <c r="D20" s="189">
        <v>5</v>
      </c>
      <c r="E20" s="183">
        <f t="shared" si="0"/>
        <v>2.7472527472527472E-2</v>
      </c>
      <c r="F20" s="167">
        <v>2</v>
      </c>
      <c r="G20" s="183">
        <f t="shared" si="1"/>
        <v>1.098901098901099E-2</v>
      </c>
      <c r="H20" s="167">
        <v>3</v>
      </c>
      <c r="I20" s="183">
        <f t="shared" si="2"/>
        <v>1.6483516483516484E-2</v>
      </c>
      <c r="J20" s="177"/>
      <c r="K20" s="182">
        <v>5</v>
      </c>
      <c r="L20" s="183">
        <f t="shared" si="3"/>
        <v>3.5971223021582732E-2</v>
      </c>
      <c r="M20" s="14">
        <v>2</v>
      </c>
      <c r="N20" s="128">
        <f t="shared" si="4"/>
        <v>1.4388489208633094E-2</v>
      </c>
      <c r="O20" s="14">
        <v>3</v>
      </c>
      <c r="P20" s="128">
        <f t="shared" si="5"/>
        <v>2.1582733812949641E-2</v>
      </c>
    </row>
    <row r="21" spans="1:16">
      <c r="A21" s="85">
        <f t="shared" si="6"/>
        <v>6</v>
      </c>
      <c r="B21" s="167" t="s">
        <v>280</v>
      </c>
      <c r="C21" s="93"/>
      <c r="D21" s="189">
        <v>2</v>
      </c>
      <c r="E21" s="183">
        <f t="shared" si="0"/>
        <v>1.098901098901099E-2</v>
      </c>
      <c r="F21" s="167">
        <v>1</v>
      </c>
      <c r="G21" s="183">
        <f t="shared" si="1"/>
        <v>5.4945054945054949E-3</v>
      </c>
      <c r="H21" s="167">
        <v>1</v>
      </c>
      <c r="I21" s="183">
        <f t="shared" si="2"/>
        <v>5.4945054945054949E-3</v>
      </c>
      <c r="J21" s="177"/>
      <c r="K21" s="182">
        <v>2</v>
      </c>
      <c r="L21" s="183">
        <f t="shared" si="3"/>
        <v>1.4388489208633094E-2</v>
      </c>
      <c r="M21" s="14">
        <v>1</v>
      </c>
      <c r="N21" s="128">
        <f t="shared" si="4"/>
        <v>7.1942446043165471E-3</v>
      </c>
      <c r="O21" s="14">
        <v>1</v>
      </c>
      <c r="P21" s="128">
        <f t="shared" si="5"/>
        <v>7.1942446043165471E-3</v>
      </c>
    </row>
    <row r="22" spans="1:16">
      <c r="A22" s="85">
        <f t="shared" si="6"/>
        <v>7</v>
      </c>
      <c r="B22" s="167" t="s">
        <v>281</v>
      </c>
      <c r="C22" s="93"/>
      <c r="D22" s="189">
        <v>17</v>
      </c>
      <c r="E22" s="183">
        <f t="shared" si="0"/>
        <v>9.3406593406593408E-2</v>
      </c>
      <c r="F22" s="167">
        <v>6</v>
      </c>
      <c r="G22" s="183">
        <f t="shared" si="1"/>
        <v>3.2967032967032968E-2</v>
      </c>
      <c r="H22" s="167">
        <v>11</v>
      </c>
      <c r="I22" s="183">
        <f t="shared" si="2"/>
        <v>6.043956043956044E-2</v>
      </c>
      <c r="J22" s="177"/>
      <c r="K22" s="182">
        <v>1</v>
      </c>
      <c r="L22" s="183">
        <f t="shared" si="3"/>
        <v>7.1942446043165471E-3</v>
      </c>
      <c r="M22" s="14">
        <v>1</v>
      </c>
      <c r="N22" s="128">
        <f t="shared" si="4"/>
        <v>7.1942446043165471E-3</v>
      </c>
      <c r="O22" s="14">
        <v>0</v>
      </c>
      <c r="P22" s="128">
        <f t="shared" si="5"/>
        <v>0</v>
      </c>
    </row>
    <row r="23" spans="1:16">
      <c r="A23" s="85">
        <f t="shared" si="6"/>
        <v>8</v>
      </c>
      <c r="B23" s="167" t="s">
        <v>282</v>
      </c>
      <c r="C23" s="93"/>
      <c r="D23" s="189">
        <v>1</v>
      </c>
      <c r="E23" s="183">
        <f t="shared" si="0"/>
        <v>5.4945054945054949E-3</v>
      </c>
      <c r="F23" s="167">
        <v>1</v>
      </c>
      <c r="G23" s="183">
        <f t="shared" si="1"/>
        <v>5.4945054945054949E-3</v>
      </c>
      <c r="H23" s="167">
        <v>0</v>
      </c>
      <c r="I23" s="183">
        <f t="shared" si="2"/>
        <v>0</v>
      </c>
      <c r="J23" s="177"/>
      <c r="K23" s="182">
        <v>1</v>
      </c>
      <c r="L23" s="183">
        <f t="shared" si="3"/>
        <v>7.1942446043165471E-3</v>
      </c>
      <c r="M23" s="14">
        <v>1</v>
      </c>
      <c r="N23" s="128">
        <f t="shared" si="4"/>
        <v>7.1942446043165471E-3</v>
      </c>
      <c r="O23" s="14">
        <v>0</v>
      </c>
      <c r="P23" s="128">
        <f t="shared" si="5"/>
        <v>0</v>
      </c>
    </row>
    <row r="24" spans="1:16">
      <c r="A24" s="85">
        <f t="shared" si="6"/>
        <v>9</v>
      </c>
      <c r="B24" s="167" t="s">
        <v>283</v>
      </c>
      <c r="C24" s="93"/>
      <c r="D24" s="189">
        <v>2</v>
      </c>
      <c r="E24" s="183">
        <f t="shared" si="0"/>
        <v>1.098901098901099E-2</v>
      </c>
      <c r="F24" s="167">
        <v>0</v>
      </c>
      <c r="G24" s="183">
        <f t="shared" si="1"/>
        <v>0</v>
      </c>
      <c r="H24" s="167">
        <v>2</v>
      </c>
      <c r="I24" s="183">
        <f t="shared" si="2"/>
        <v>1.098901098901099E-2</v>
      </c>
      <c r="J24" s="177"/>
      <c r="K24" s="182">
        <v>1</v>
      </c>
      <c r="L24" s="183">
        <f t="shared" si="3"/>
        <v>7.1942446043165471E-3</v>
      </c>
      <c r="M24" s="14">
        <v>0</v>
      </c>
      <c r="N24" s="128">
        <f t="shared" si="4"/>
        <v>0</v>
      </c>
      <c r="O24" s="14">
        <v>1</v>
      </c>
      <c r="P24" s="128">
        <f t="shared" si="5"/>
        <v>7.1942446043165471E-3</v>
      </c>
    </row>
    <row r="25" spans="1:16">
      <c r="A25" s="85">
        <f t="shared" si="6"/>
        <v>10</v>
      </c>
      <c r="B25" s="167" t="s">
        <v>284</v>
      </c>
      <c r="C25" s="93"/>
      <c r="D25" s="189">
        <v>2</v>
      </c>
      <c r="E25" s="183">
        <f t="shared" si="0"/>
        <v>1.098901098901099E-2</v>
      </c>
      <c r="F25" s="167">
        <v>1</v>
      </c>
      <c r="G25" s="183">
        <f t="shared" si="1"/>
        <v>5.4945054945054949E-3</v>
      </c>
      <c r="H25" s="167">
        <v>1</v>
      </c>
      <c r="I25" s="183">
        <f t="shared" si="2"/>
        <v>5.4945054945054949E-3</v>
      </c>
      <c r="J25" s="177"/>
      <c r="K25" s="182">
        <v>1</v>
      </c>
      <c r="L25" s="183">
        <f t="shared" si="3"/>
        <v>7.1942446043165471E-3</v>
      </c>
      <c r="M25" s="14">
        <v>0</v>
      </c>
      <c r="N25" s="128">
        <f t="shared" si="4"/>
        <v>0</v>
      </c>
      <c r="O25" s="14">
        <v>1</v>
      </c>
      <c r="P25" s="128">
        <f t="shared" si="5"/>
        <v>7.1942446043165471E-3</v>
      </c>
    </row>
    <row r="26" spans="1:16">
      <c r="A26" s="85">
        <f t="shared" si="6"/>
        <v>11</v>
      </c>
      <c r="B26" s="167" t="s">
        <v>285</v>
      </c>
      <c r="C26" s="93"/>
      <c r="D26" s="189">
        <v>1</v>
      </c>
      <c r="E26" s="183">
        <f t="shared" si="0"/>
        <v>5.4945054945054949E-3</v>
      </c>
      <c r="F26" s="167">
        <v>1</v>
      </c>
      <c r="G26" s="183">
        <f t="shared" si="1"/>
        <v>5.4945054945054949E-3</v>
      </c>
      <c r="H26" s="167">
        <v>0</v>
      </c>
      <c r="I26" s="183">
        <f t="shared" si="2"/>
        <v>0</v>
      </c>
      <c r="J26" s="177"/>
      <c r="K26" s="182">
        <v>1</v>
      </c>
      <c r="L26" s="183">
        <f t="shared" si="3"/>
        <v>7.1942446043165471E-3</v>
      </c>
      <c r="M26" s="14">
        <v>0</v>
      </c>
      <c r="N26" s="128">
        <f t="shared" si="4"/>
        <v>0</v>
      </c>
      <c r="O26" s="14">
        <v>1</v>
      </c>
      <c r="P26" s="128">
        <f t="shared" si="5"/>
        <v>7.1942446043165471E-3</v>
      </c>
    </row>
    <row r="27" spans="1:16">
      <c r="A27" s="85">
        <f t="shared" si="6"/>
        <v>12</v>
      </c>
      <c r="B27" s="167" t="s">
        <v>386</v>
      </c>
      <c r="C27" s="93"/>
      <c r="D27" s="189">
        <v>12</v>
      </c>
      <c r="E27" s="183">
        <f t="shared" si="0"/>
        <v>6.5934065934065936E-2</v>
      </c>
      <c r="F27" s="167">
        <v>1</v>
      </c>
      <c r="G27" s="183">
        <f t="shared" si="1"/>
        <v>5.4945054945054949E-3</v>
      </c>
      <c r="H27" s="167">
        <v>11</v>
      </c>
      <c r="I27" s="183">
        <f t="shared" si="2"/>
        <v>6.043956043956044E-2</v>
      </c>
      <c r="J27" s="177"/>
      <c r="K27" s="182">
        <v>0</v>
      </c>
      <c r="L27" s="183">
        <f t="shared" si="3"/>
        <v>0</v>
      </c>
      <c r="M27" s="14">
        <v>0</v>
      </c>
      <c r="N27" s="128">
        <f t="shared" si="4"/>
        <v>0</v>
      </c>
      <c r="O27" s="14">
        <v>0</v>
      </c>
      <c r="P27" s="128">
        <f t="shared" si="5"/>
        <v>0</v>
      </c>
    </row>
    <row r="28" spans="1:16">
      <c r="A28" s="85">
        <f t="shared" si="6"/>
        <v>13</v>
      </c>
      <c r="B28" s="167" t="s">
        <v>387</v>
      </c>
      <c r="C28" s="93"/>
      <c r="D28" s="189">
        <v>2</v>
      </c>
      <c r="E28" s="183">
        <f t="shared" si="0"/>
        <v>1.098901098901099E-2</v>
      </c>
      <c r="F28" s="167">
        <v>0</v>
      </c>
      <c r="G28" s="183">
        <f t="shared" si="1"/>
        <v>0</v>
      </c>
      <c r="H28" s="167">
        <v>2</v>
      </c>
      <c r="I28" s="183">
        <f t="shared" si="2"/>
        <v>1.098901098901099E-2</v>
      </c>
      <c r="J28" s="177"/>
      <c r="K28" s="182">
        <v>0</v>
      </c>
      <c r="L28" s="183">
        <f t="shared" si="3"/>
        <v>0</v>
      </c>
      <c r="M28" s="14">
        <v>0</v>
      </c>
      <c r="N28" s="128">
        <f t="shared" si="4"/>
        <v>0</v>
      </c>
      <c r="O28" s="14">
        <v>0</v>
      </c>
      <c r="P28" s="128">
        <f t="shared" si="5"/>
        <v>0</v>
      </c>
    </row>
    <row r="29" spans="1:16">
      <c r="A29" s="85">
        <f t="shared" si="6"/>
        <v>14</v>
      </c>
      <c r="B29" s="127" t="s">
        <v>286</v>
      </c>
      <c r="C29" s="93"/>
      <c r="D29" s="189">
        <v>2</v>
      </c>
      <c r="E29" s="183">
        <f t="shared" si="0"/>
        <v>1.098901098901099E-2</v>
      </c>
      <c r="F29" s="167">
        <v>1</v>
      </c>
      <c r="G29" s="183">
        <f t="shared" si="1"/>
        <v>5.4945054945054949E-3</v>
      </c>
      <c r="H29" s="167">
        <v>1</v>
      </c>
      <c r="I29" s="183">
        <f t="shared" si="2"/>
        <v>5.4945054945054949E-3</v>
      </c>
      <c r="J29" s="177"/>
      <c r="K29" s="182">
        <v>0</v>
      </c>
      <c r="L29" s="183">
        <f t="shared" si="3"/>
        <v>0</v>
      </c>
      <c r="M29" s="14">
        <v>0</v>
      </c>
      <c r="N29" s="128">
        <f t="shared" si="4"/>
        <v>0</v>
      </c>
      <c r="O29" s="14">
        <v>0</v>
      </c>
      <c r="P29" s="128">
        <f t="shared" si="5"/>
        <v>0</v>
      </c>
    </row>
    <row r="30" spans="1:16">
      <c r="B30" s="55" t="s">
        <v>13</v>
      </c>
      <c r="C30" s="107"/>
      <c r="D30" s="55">
        <f>SUM(D16:D29)</f>
        <v>182</v>
      </c>
      <c r="E30" s="184">
        <f t="shared" si="0"/>
        <v>1</v>
      </c>
      <c r="F30" s="55">
        <f>SUM(F16:F29)</f>
        <v>75</v>
      </c>
      <c r="G30" s="184">
        <f t="shared" si="1"/>
        <v>0.41208791208791207</v>
      </c>
      <c r="H30" s="55">
        <f>SUM(H16:H29)</f>
        <v>107</v>
      </c>
      <c r="I30" s="184">
        <f t="shared" si="2"/>
        <v>0.58791208791208793</v>
      </c>
      <c r="J30" s="191"/>
      <c r="K30" s="182">
        <f>SUM(K16:K29)</f>
        <v>139</v>
      </c>
      <c r="L30" s="184">
        <f t="shared" si="3"/>
        <v>1</v>
      </c>
      <c r="M30" s="21">
        <f>SUM(M16:M26)</f>
        <v>66</v>
      </c>
      <c r="N30" s="129">
        <f t="shared" si="4"/>
        <v>0.47482014388489208</v>
      </c>
      <c r="O30" s="21">
        <f>SUM(O16:O29)</f>
        <v>73</v>
      </c>
      <c r="P30" s="129">
        <f t="shared" si="5"/>
        <v>0.52517985611510787</v>
      </c>
    </row>
    <row r="31" spans="1:16">
      <c r="C31" s="93"/>
      <c r="D31" s="180"/>
      <c r="E31" s="170"/>
      <c r="G31" s="170"/>
      <c r="J31" s="93"/>
      <c r="K31" s="93"/>
      <c r="L31" s="93"/>
      <c r="M31" s="85"/>
      <c r="N31" s="174"/>
      <c r="O31" s="85"/>
      <c r="P31" s="174"/>
    </row>
    <row r="32" spans="1:16">
      <c r="E32" s="170"/>
      <c r="J32" s="93"/>
      <c r="M32" s="85"/>
      <c r="N32" s="174"/>
      <c r="O32" s="85"/>
      <c r="P32" s="174"/>
    </row>
    <row r="33" spans="2:16">
      <c r="B33" s="135" t="s">
        <v>363</v>
      </c>
      <c r="C33" s="127"/>
      <c r="D33" s="127"/>
      <c r="E33" s="127"/>
      <c r="F33" s="127"/>
      <c r="G33" s="127"/>
      <c r="H33" s="127"/>
      <c r="I33" s="186"/>
      <c r="J33" s="127"/>
      <c r="K33" s="127"/>
      <c r="L33" s="127"/>
      <c r="M33" s="79"/>
      <c r="N33" s="164"/>
      <c r="O33" s="79"/>
      <c r="P33" s="187"/>
    </row>
    <row r="34" spans="2:16" ht="30.75" customHeight="1">
      <c r="B34" s="454" t="s">
        <v>403</v>
      </c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6"/>
      <c r="N34" s="456"/>
      <c r="O34" s="456"/>
      <c r="P34" s="457"/>
    </row>
    <row r="35" spans="2:16" ht="15.75" thickBot="1">
      <c r="M35" s="85"/>
      <c r="N35" s="174"/>
      <c r="O35" s="85"/>
      <c r="P35" s="174"/>
    </row>
    <row r="36" spans="2:16" ht="15.75" thickBot="1">
      <c r="M36" s="85"/>
      <c r="N36" s="174"/>
      <c r="O36" s="219" t="s">
        <v>430</v>
      </c>
      <c r="P36" s="174"/>
    </row>
    <row r="37" spans="2:16">
      <c r="M37" s="85"/>
      <c r="N37" s="174"/>
      <c r="O37" s="85"/>
      <c r="P37" s="174"/>
    </row>
    <row r="38" spans="2:16">
      <c r="M38" s="85"/>
      <c r="N38" s="174"/>
      <c r="O38" s="85"/>
      <c r="P38" s="174"/>
    </row>
    <row r="39" spans="2:16">
      <c r="M39" s="85"/>
      <c r="N39" s="174"/>
      <c r="O39" s="85"/>
      <c r="P39" s="174"/>
    </row>
    <row r="40" spans="2:16">
      <c r="M40" s="85"/>
      <c r="N40" s="174"/>
      <c r="O40" s="85"/>
      <c r="P40" s="174"/>
    </row>
    <row r="41" spans="2:16">
      <c r="M41" s="85"/>
      <c r="N41" s="174"/>
      <c r="O41" s="85"/>
      <c r="P41" s="174"/>
    </row>
    <row r="42" spans="2:16">
      <c r="M42" s="85"/>
      <c r="N42" s="174"/>
      <c r="O42" s="85"/>
      <c r="P42" s="174"/>
    </row>
    <row r="43" spans="2:16">
      <c r="M43" s="85"/>
      <c r="N43" s="174"/>
      <c r="O43" s="85"/>
      <c r="P43" s="174"/>
    </row>
    <row r="44" spans="2:16">
      <c r="M44" s="85"/>
      <c r="N44" s="174"/>
      <c r="O44" s="85"/>
      <c r="P44" s="174"/>
    </row>
    <row r="45" spans="2:16">
      <c r="M45" s="85"/>
      <c r="N45" s="174"/>
      <c r="O45" s="85"/>
      <c r="P45" s="174"/>
    </row>
    <row r="46" spans="2:16">
      <c r="M46" s="85"/>
      <c r="N46" s="174"/>
      <c r="O46" s="85"/>
      <c r="P46" s="174"/>
    </row>
    <row r="47" spans="2:16">
      <c r="M47" s="85"/>
      <c r="N47" s="174"/>
      <c r="O47" s="85"/>
      <c r="P47" s="174"/>
    </row>
    <row r="48" spans="2:16">
      <c r="M48" s="85"/>
      <c r="N48" s="174"/>
      <c r="O48" s="85"/>
      <c r="P48" s="174"/>
    </row>
    <row r="49" spans="2:16">
      <c r="M49" s="85"/>
      <c r="N49" s="174"/>
      <c r="O49" s="85"/>
      <c r="P49" s="174"/>
    </row>
    <row r="50" spans="2:16">
      <c r="M50" s="85"/>
      <c r="N50" s="174"/>
      <c r="O50" s="85"/>
      <c r="P50" s="174"/>
    </row>
    <row r="51" spans="2:16">
      <c r="M51" s="85"/>
      <c r="N51" s="174"/>
      <c r="O51" s="85"/>
      <c r="P51" s="174"/>
    </row>
    <row r="52" spans="2:16">
      <c r="M52" s="85"/>
      <c r="N52" s="174"/>
      <c r="O52" s="85"/>
      <c r="P52" s="174"/>
    </row>
    <row r="53" spans="2:16">
      <c r="B53" s="10"/>
      <c r="C53" s="10"/>
      <c r="D53" s="10"/>
      <c r="E53" s="10"/>
      <c r="F53" s="10"/>
      <c r="G53" s="10"/>
      <c r="H53" s="10"/>
      <c r="I53" s="181"/>
      <c r="J53" s="10"/>
      <c r="K53" s="10"/>
      <c r="L53" s="10"/>
      <c r="M53" s="3"/>
      <c r="N53" s="175"/>
      <c r="O53" s="3"/>
      <c r="P53" s="175"/>
    </row>
    <row r="54" spans="2:16">
      <c r="M54" s="85"/>
      <c r="O54" s="85"/>
    </row>
    <row r="55" spans="2:16">
      <c r="M55" s="85"/>
      <c r="O55" s="85"/>
    </row>
    <row r="56" spans="2:16">
      <c r="M56" s="85"/>
      <c r="O56" s="85"/>
    </row>
    <row r="57" spans="2:16" s="85" customFormat="1">
      <c r="B57" s="1"/>
      <c r="C57" s="1"/>
      <c r="D57" s="1"/>
      <c r="E57" s="1"/>
      <c r="F57" s="1"/>
      <c r="G57" s="1"/>
      <c r="H57" s="1"/>
      <c r="I57" s="170"/>
      <c r="J57" s="1"/>
      <c r="K57" s="1"/>
      <c r="L57" s="1"/>
      <c r="N57" s="1"/>
    </row>
    <row r="58" spans="2:16" s="85" customFormat="1">
      <c r="B58" s="1"/>
      <c r="C58" s="1"/>
      <c r="D58" s="1"/>
      <c r="E58" s="1"/>
      <c r="F58" s="1"/>
      <c r="G58" s="1"/>
      <c r="H58" s="1"/>
      <c r="I58" s="170"/>
      <c r="J58" s="1"/>
      <c r="K58" s="1"/>
      <c r="L58" s="1"/>
      <c r="N58" s="1"/>
    </row>
    <row r="67" spans="2:14" s="85" customFormat="1">
      <c r="B67" s="1"/>
      <c r="C67" s="1"/>
      <c r="D67" s="1"/>
      <c r="E67" s="1"/>
      <c r="F67" s="1"/>
      <c r="G67" s="1"/>
      <c r="H67" s="1"/>
      <c r="I67" s="170"/>
      <c r="J67" s="1"/>
      <c r="K67" s="1"/>
      <c r="L67" s="1"/>
      <c r="N67" s="1"/>
    </row>
    <row r="68" spans="2:14" s="85" customFormat="1">
      <c r="B68" s="1"/>
      <c r="C68" s="1"/>
      <c r="D68" s="1"/>
      <c r="E68" s="1"/>
      <c r="F68" s="1"/>
      <c r="G68" s="1"/>
      <c r="H68" s="1"/>
      <c r="I68" s="170"/>
      <c r="J68" s="1"/>
      <c r="K68" s="1"/>
      <c r="L68" s="1"/>
      <c r="N68" s="1"/>
    </row>
    <row r="69" spans="2:14" s="85" customFormat="1">
      <c r="B69" s="1"/>
      <c r="C69" s="1"/>
      <c r="D69" s="1"/>
      <c r="E69" s="1"/>
      <c r="F69" s="1"/>
      <c r="G69" s="1"/>
      <c r="H69" s="1"/>
      <c r="I69" s="170"/>
      <c r="J69" s="1"/>
      <c r="K69" s="1"/>
      <c r="L69" s="1"/>
      <c r="N69" s="1"/>
    </row>
    <row r="70" spans="2:14" s="85" customFormat="1">
      <c r="B70" s="1"/>
      <c r="C70" s="1"/>
      <c r="D70" s="1"/>
      <c r="E70" s="1"/>
      <c r="F70" s="1"/>
      <c r="G70" s="1"/>
      <c r="H70" s="1"/>
      <c r="I70" s="170"/>
      <c r="J70" s="1"/>
      <c r="K70" s="1"/>
      <c r="L70" s="1"/>
      <c r="N70" s="1"/>
    </row>
    <row r="71" spans="2:14" s="85" customFormat="1">
      <c r="B71" s="1"/>
      <c r="C71" s="1"/>
      <c r="D71" s="1"/>
      <c r="E71" s="1"/>
      <c r="F71" s="1"/>
      <c r="G71" s="1"/>
      <c r="H71" s="1"/>
      <c r="I71" s="170"/>
      <c r="J71" s="1"/>
      <c r="K71" s="1"/>
      <c r="L71" s="1"/>
      <c r="N71" s="1"/>
    </row>
    <row r="72" spans="2:14" s="85" customFormat="1">
      <c r="B72" s="1"/>
      <c r="C72" s="1"/>
      <c r="D72" s="1"/>
      <c r="E72" s="1"/>
      <c r="F72" s="1"/>
      <c r="G72" s="1"/>
      <c r="H72" s="1"/>
      <c r="I72" s="170"/>
      <c r="J72" s="1"/>
      <c r="K72" s="1"/>
      <c r="L72" s="1"/>
      <c r="N72" s="1"/>
    </row>
  </sheetData>
  <sheetProtection password="CF0E" sheet="1" objects="1" scenarios="1"/>
  <mergeCells count="14">
    <mergeCell ref="B34:P34"/>
    <mergeCell ref="B2:Q5"/>
    <mergeCell ref="B8:P8"/>
    <mergeCell ref="B9:P9"/>
    <mergeCell ref="D14:E14"/>
    <mergeCell ref="F14:G14"/>
    <mergeCell ref="H14:I14"/>
    <mergeCell ref="K14:L14"/>
    <mergeCell ref="M14:N14"/>
    <mergeCell ref="O14:P14"/>
    <mergeCell ref="D11:I11"/>
    <mergeCell ref="K11:P11"/>
    <mergeCell ref="D12:I12"/>
    <mergeCell ref="K12:P12"/>
  </mergeCells>
  <hyperlinks>
    <hyperlink ref="O36" location="Listado!A1" display="REGRESAR 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Listado</vt:lpstr>
      <vt:lpstr>Datos Generales</vt:lpstr>
      <vt:lpstr>Totales generales</vt:lpstr>
      <vt:lpstr>Totales institucionales</vt:lpstr>
      <vt:lpstr>Rangos de Edad</vt:lpstr>
      <vt:lpstr>Estrato-puesto funcionarios</vt:lpstr>
      <vt:lpstr>Clases-puesto funcionarios</vt:lpstr>
      <vt:lpstr>Jefaturas Titulo I</vt:lpstr>
      <vt:lpstr>Gerentes Titulo I</vt:lpstr>
      <vt:lpstr>Jefaturas Titulo II</vt:lpstr>
      <vt:lpstr>Gerentes Titulo II</vt:lpstr>
      <vt:lpstr>Gerentes Titulo IV</vt:lpstr>
      <vt:lpstr>Jefaturas Comparativo Titulo</vt:lpstr>
      <vt:lpstr>Personas discapacidad</vt:lpstr>
      <vt:lpstr>Discapacidad Estrato</vt:lpstr>
      <vt:lpstr>Nóminas discapacidad</vt:lpstr>
      <vt:lpstr>Vacantes por institución</vt:lpstr>
      <vt:lpstr>Vacantes Estrato</vt:lpstr>
      <vt:lpstr>Vacantes Clase de puesto</vt:lpstr>
      <vt:lpstr>Vacantes discapacidad</vt:lpstr>
      <vt:lpstr>Acciones Judiciales</vt:lpstr>
      <vt:lpstr>Asistencias Técnicas</vt:lpstr>
      <vt:lpstr>Atinencias </vt:lpstr>
      <vt:lpstr>Concursos Internos</vt:lpstr>
      <vt:lpstr>Gestión desempeño</vt:lpstr>
      <vt:lpstr>Despidos institución</vt:lpstr>
      <vt:lpstr>Despidos motivo</vt:lpstr>
      <vt:lpstr>Salarios Titulo I y IV</vt:lpstr>
      <vt:lpstr>Salarios Titulo II</vt:lpstr>
      <vt:lpstr>Pluses salariales</vt:lpstr>
      <vt:lpstr>Horas Capacitación</vt:lpstr>
      <vt:lpstr>Participantes Capacitación</vt:lpstr>
      <vt:lpstr>Presupuesto capacitación</vt:lpstr>
      <vt:lpstr>Ofertas Titulo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ksanchez</dc:creator>
  <cp:lastModifiedBy>ksanchez</cp:lastModifiedBy>
  <dcterms:created xsi:type="dcterms:W3CDTF">2021-06-15T16:24:27Z</dcterms:created>
  <dcterms:modified xsi:type="dcterms:W3CDTF">2021-08-13T17:46:29Z</dcterms:modified>
</cp:coreProperties>
</file>