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IA DE SERVICIOS\2020\Índice de transparencia\Información remitida por las áreas, según solicitud\ADMINISTRATIVO\3- Recursos Humanos\"/>
    </mc:Choice>
  </mc:AlternateContent>
  <xr:revisionPtr revIDLastSave="0" documentId="8_{CC162D65-6D33-4B52-AED0-A48B414D1858}" xr6:coauthVersionLast="45" xr6:coauthVersionMax="45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I Semestre 2016" sheetId="1" r:id="rId1"/>
    <sheet name="II Semestre 2016" sheetId="2" r:id="rId2"/>
    <sheet name="I Semestre 2017" sheetId="3" r:id="rId3"/>
    <sheet name="II Semestre 2017" sheetId="4" r:id="rId4"/>
    <sheet name="I Semestre 2018" sheetId="5" r:id="rId5"/>
    <sheet name="II Semestre 2018" sheetId="6" r:id="rId6"/>
    <sheet name="I Semestre 2019" sheetId="7" r:id="rId7"/>
    <sheet name="II Semestre 2019" sheetId="8" r:id="rId8"/>
  </sheets>
  <externalReferences>
    <externalReference r:id="rId9"/>
    <externalReference r:id="rId10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8" l="1"/>
  <c r="C14" i="8"/>
  <c r="B14" i="8"/>
  <c r="C13" i="7"/>
  <c r="B13" i="7"/>
  <c r="D11" i="7"/>
  <c r="D10" i="7"/>
  <c r="D9" i="7"/>
  <c r="D8" i="7"/>
  <c r="D7" i="7"/>
  <c r="D13" i="7" s="1"/>
  <c r="C14" i="6"/>
  <c r="B14" i="6"/>
  <c r="B13" i="5"/>
  <c r="C13" i="5"/>
  <c r="D13" i="5"/>
  <c r="D13" i="3"/>
  <c r="C13" i="3"/>
  <c r="B13" i="3"/>
  <c r="D13" i="4"/>
  <c r="B13" i="4"/>
  <c r="C13" i="4"/>
  <c r="D11" i="6" l="1"/>
  <c r="D10" i="6"/>
  <c r="D9" i="6"/>
  <c r="D8" i="6"/>
  <c r="D14" i="6" l="1"/>
  <c r="D13" i="1"/>
  <c r="D13" i="2" l="1"/>
  <c r="B8" i="2"/>
  <c r="C13" i="2" l="1"/>
  <c r="B13" i="2"/>
  <c r="C12" i="1" l="1"/>
  <c r="C11" i="1"/>
  <c r="C10" i="1"/>
  <c r="C9" i="1"/>
  <c r="C8" i="1"/>
  <c r="C7" i="1"/>
  <c r="B10" i="1"/>
  <c r="B11" i="1"/>
  <c r="B12" i="1"/>
  <c r="B9" i="1"/>
  <c r="B8" i="1"/>
  <c r="B7" i="1"/>
  <c r="B13" i="1" l="1"/>
  <c r="C13" i="1"/>
</calcChain>
</file>

<file path=xl/sharedStrings.xml><?xml version="1.0" encoding="utf-8"?>
<sst xmlns="http://schemas.openxmlformats.org/spreadsheetml/2006/main" count="119" uniqueCount="34">
  <si>
    <t>Mes</t>
  </si>
  <si>
    <t>Cantidad de Boletas</t>
  </si>
  <si>
    <t>Días de Incapacidad</t>
  </si>
  <si>
    <t>Enero</t>
  </si>
  <si>
    <t>Febrero</t>
  </si>
  <si>
    <t>Marzo</t>
  </si>
  <si>
    <t>Abril</t>
  </si>
  <si>
    <t>Mayo</t>
  </si>
  <si>
    <t>Junio</t>
  </si>
  <si>
    <t>Total general</t>
  </si>
  <si>
    <t>Dirección General de Servicio Civil</t>
  </si>
  <si>
    <t>Oficina de Gestión Institucional de Recursos Humanos</t>
  </si>
  <si>
    <t>Resumen Incapacidades, I Semestre 2017</t>
  </si>
  <si>
    <t>Fecha de actualización: 10 de julio de 2017</t>
  </si>
  <si>
    <t>Diciembre</t>
  </si>
  <si>
    <t>Noviembre</t>
  </si>
  <si>
    <t>Octubre</t>
  </si>
  <si>
    <t>Setiembre</t>
  </si>
  <si>
    <t>Agosto</t>
  </si>
  <si>
    <t>Julio</t>
  </si>
  <si>
    <t xml:space="preserve"> Ahorro</t>
  </si>
  <si>
    <t>Fecha de actualización: 17 de enero de 2017</t>
  </si>
  <si>
    <t>Ahorro</t>
  </si>
  <si>
    <t>Resumen Incapacidades, I Semestre 2018</t>
  </si>
  <si>
    <t>Resumen Incapacidades, II Semestre 2018</t>
  </si>
  <si>
    <t>Resumen Incapacidades, IISemestre 2017</t>
  </si>
  <si>
    <t>Septiembre</t>
  </si>
  <si>
    <t>Fecha de actualización: 06 de junio de 2019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</si>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</sst>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₡&quot;* #,##0.00_);_(&quot;₡&quot;* \(#,##0.00\);_(&quot;₡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onsolas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4" fontId="0" fillId="0" borderId="0" xfId="0" applyNumberFormat="1"/>
    <xf numFmtId="0" fontId="0" fillId="0" borderId="2" xfId="0" applyBorder="1"/>
    <xf numFmtId="0" fontId="0" fillId="0" borderId="5" xfId="0" applyBorder="1"/>
    <xf numFmtId="44" fontId="0" fillId="0" borderId="6" xfId="0" applyNumberFormat="1" applyBorder="1"/>
    <xf numFmtId="0" fontId="2" fillId="0" borderId="7" xfId="0" applyFont="1" applyBorder="1"/>
    <xf numFmtId="44" fontId="2" fillId="0" borderId="9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5" xfId="0" applyFont="1" applyBorder="1"/>
    <xf numFmtId="0" fontId="0" fillId="0" borderId="0" xfId="0" applyBorder="1"/>
    <xf numFmtId="44" fontId="4" fillId="0" borderId="6" xfId="1" applyFont="1" applyFill="1" applyBorder="1" applyAlignment="1">
      <alignment horizontal="center"/>
    </xf>
    <xf numFmtId="44" fontId="4" fillId="0" borderId="6" xfId="1" applyFont="1" applyFill="1" applyBorder="1"/>
    <xf numFmtId="44" fontId="0" fillId="0" borderId="6" xfId="1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4" fontId="0" fillId="0" borderId="12" xfId="0" applyNumberFormat="1" applyBorder="1"/>
    <xf numFmtId="0" fontId="4" fillId="0" borderId="0" xfId="0" applyFont="1"/>
    <xf numFmtId="43" fontId="0" fillId="0" borderId="0" xfId="0" applyNumberFormat="1"/>
    <xf numFmtId="44" fontId="0" fillId="0" borderId="0" xfId="1" applyFont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3" xfId="0" applyBorder="1" applyAlignment="1">
      <alignment horizontal="center"/>
    </xf>
    <xf numFmtId="44" fontId="4" fillId="0" borderId="4" xfId="1" applyFont="1" applyFill="1" applyBorder="1" applyAlignment="1">
      <alignment horizontal="center"/>
    </xf>
    <xf numFmtId="44" fontId="2" fillId="0" borderId="9" xfId="1" applyFont="1" applyBorder="1"/>
    <xf numFmtId="44" fontId="0" fillId="0" borderId="12" xfId="1" applyFont="1" applyBorder="1"/>
    <xf numFmtId="0" fontId="2" fillId="0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Incapacidades%20de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HORROS%202019/INCAPACIDADES%20DE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78">
          <cell r="H178">
            <v>1811589.1700000002</v>
          </cell>
        </row>
        <row r="203">
          <cell r="H203">
            <v>1439278.4833333336</v>
          </cell>
        </row>
        <row r="213">
          <cell r="H213">
            <v>366546.10666666669</v>
          </cell>
        </row>
        <row r="227">
          <cell r="H227">
            <v>2830386.583333333</v>
          </cell>
        </row>
        <row r="238">
          <cell r="H238">
            <v>2419927.25</v>
          </cell>
        </row>
        <row r="243">
          <cell r="H243">
            <v>419247</v>
          </cell>
        </row>
        <row r="244">
          <cell r="H244">
            <v>516177.14999999997</v>
          </cell>
        </row>
        <row r="245">
          <cell r="H245">
            <v>42439.6</v>
          </cell>
        </row>
        <row r="246">
          <cell r="H246">
            <v>113802.13333333333</v>
          </cell>
        </row>
        <row r="247">
          <cell r="H247">
            <v>3989.5733333333333</v>
          </cell>
        </row>
        <row r="256">
          <cell r="H256">
            <v>935424.14999999991</v>
          </cell>
        </row>
        <row r="263">
          <cell r="H263">
            <v>935424.14999999991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17">
          <cell r="H17">
            <v>2734499.2766666664</v>
          </cell>
        </row>
        <row r="30">
          <cell r="H30">
            <v>1362439.22</v>
          </cell>
        </row>
        <row r="62">
          <cell r="H62">
            <v>1182799.9100000001</v>
          </cell>
        </row>
        <row r="89">
          <cell r="H89">
            <v>773972.90333333332</v>
          </cell>
        </row>
        <row r="103">
          <cell r="H103">
            <v>384813.4966666667</v>
          </cell>
        </row>
        <row r="121">
          <cell r="H121">
            <v>728778.80666666664</v>
          </cell>
        </row>
        <row r="140">
          <cell r="H140">
            <v>813307.53333333333</v>
          </cell>
        </row>
        <row r="150">
          <cell r="H150">
            <v>58799.158429999989</v>
          </cell>
        </row>
        <row r="166">
          <cell r="H166">
            <v>153988.6866666667</v>
          </cell>
        </row>
        <row r="180">
          <cell r="H180">
            <v>301400.66000000003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>
      <selection activeCell="H11" sqref="H11"/>
    </sheetView>
  </sheetViews>
  <sheetFormatPr baseColWidth="10" defaultRowHeight="15" x14ac:dyDescent="0.25"/>
  <cols>
    <col min="1" max="1" width="12.85546875" customWidth="1"/>
    <col min="4" max="4" width="15.28515625" bestFit="1" customWidth="1"/>
  </cols>
  <sheetData>
    <row r="1" spans="1:4" x14ac:dyDescent="0.25">
      <c r="A1" s="1"/>
    </row>
    <row r="2" spans="1:4" x14ac:dyDescent="0.25">
      <c r="A2" s="8" t="s">
        <v>10</v>
      </c>
      <c r="B2" s="8"/>
    </row>
    <row r="3" spans="1:4" x14ac:dyDescent="0.25">
      <c r="A3" s="8" t="s">
        <v>11</v>
      </c>
      <c r="B3" s="8"/>
    </row>
    <row r="4" spans="1:4" x14ac:dyDescent="0.25">
      <c r="A4" s="8" t="s">
        <v>12</v>
      </c>
      <c r="B4" s="8"/>
    </row>
    <row r="5" spans="1:4" ht="15.75" thickBot="1" x14ac:dyDescent="0.3"/>
    <row r="6" spans="1:4" ht="30.75" thickBot="1" x14ac:dyDescent="0.3">
      <c r="A6" s="20" t="s">
        <v>0</v>
      </c>
      <c r="B6" s="21" t="s">
        <v>1</v>
      </c>
      <c r="C6" s="21" t="s">
        <v>2</v>
      </c>
      <c r="D6" s="37" t="s">
        <v>22</v>
      </c>
    </row>
    <row r="7" spans="1:4" x14ac:dyDescent="0.25">
      <c r="A7" s="18" t="s">
        <v>3</v>
      </c>
      <c r="B7" s="19">
        <f>5+9</f>
        <v>14</v>
      </c>
      <c r="C7" s="19">
        <f>13+43</f>
        <v>56</v>
      </c>
      <c r="D7" s="36">
        <v>2624912.25</v>
      </c>
    </row>
    <row r="8" spans="1:4" x14ac:dyDescent="0.25">
      <c r="A8" s="4" t="s">
        <v>4</v>
      </c>
      <c r="B8" s="9">
        <f>17+13</f>
        <v>30</v>
      </c>
      <c r="C8" s="9">
        <f>69+72</f>
        <v>141</v>
      </c>
      <c r="D8" s="17">
        <v>3450467.49</v>
      </c>
    </row>
    <row r="9" spans="1:4" x14ac:dyDescent="0.25">
      <c r="A9" s="4" t="s">
        <v>5</v>
      </c>
      <c r="B9" s="9">
        <f>17+7</f>
        <v>24</v>
      </c>
      <c r="C9" s="9">
        <f>80+28</f>
        <v>108</v>
      </c>
      <c r="D9" s="17">
        <v>2245723.9500000002</v>
      </c>
    </row>
    <row r="10" spans="1:4" x14ac:dyDescent="0.25">
      <c r="A10" s="4" t="s">
        <v>6</v>
      </c>
      <c r="B10" s="9">
        <f>17+17</f>
        <v>34</v>
      </c>
      <c r="C10" s="9">
        <f>54+58</f>
        <v>112</v>
      </c>
      <c r="D10" s="17">
        <v>3901833.39</v>
      </c>
    </row>
    <row r="11" spans="1:4" x14ac:dyDescent="0.25">
      <c r="A11" s="4" t="s">
        <v>7</v>
      </c>
      <c r="B11" s="9">
        <f>15+22</f>
        <v>37</v>
      </c>
      <c r="C11" s="9">
        <f>53+107</f>
        <v>160</v>
      </c>
      <c r="D11" s="17">
        <v>3026988.18</v>
      </c>
    </row>
    <row r="12" spans="1:4" x14ac:dyDescent="0.25">
      <c r="A12" s="4" t="s">
        <v>8</v>
      </c>
      <c r="B12" s="9">
        <f>16+16</f>
        <v>32</v>
      </c>
      <c r="C12" s="9">
        <f>87+106</f>
        <v>193</v>
      </c>
      <c r="D12" s="17">
        <v>3668665.77</v>
      </c>
    </row>
    <row r="13" spans="1:4" ht="15.75" thickBot="1" x14ac:dyDescent="0.3">
      <c r="A13" s="6" t="s">
        <v>9</v>
      </c>
      <c r="B13" s="10">
        <f>SUM(B7:B12)</f>
        <v>171</v>
      </c>
      <c r="C13" s="10">
        <f>SUM(C7:C12)</f>
        <v>770</v>
      </c>
      <c r="D13" s="7">
        <f>SUM(D7:D12)</f>
        <v>18918591.030000001</v>
      </c>
    </row>
    <row r="15" spans="1:4" x14ac:dyDescent="0.25">
      <c r="A15" s="8" t="s">
        <v>21</v>
      </c>
    </row>
    <row r="18" spans="1:1" x14ac:dyDescent="0.25">
      <c r="A18" s="1"/>
    </row>
    <row r="19" spans="1:1" x14ac:dyDescent="0.25">
      <c r="A19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8"/>
  <sheetViews>
    <sheetView topLeftCell="A4" workbookViewId="0">
      <selection activeCell="F25" sqref="F25"/>
    </sheetView>
  </sheetViews>
  <sheetFormatPr baseColWidth="10" defaultRowHeight="15" x14ac:dyDescent="0.25"/>
  <cols>
    <col min="3" max="3" width="11.42578125" style="12"/>
    <col min="4" max="4" width="15.28515625" bestFit="1" customWidth="1"/>
    <col min="6" max="6" width="14.28515625" bestFit="1" customWidth="1"/>
    <col min="8" max="8" width="13.140625" bestFit="1" customWidth="1"/>
  </cols>
  <sheetData>
    <row r="2" spans="1:6" x14ac:dyDescent="0.25">
      <c r="A2" s="8" t="s">
        <v>10</v>
      </c>
      <c r="B2" s="8"/>
      <c r="C2" s="8"/>
    </row>
    <row r="3" spans="1:6" x14ac:dyDescent="0.25">
      <c r="A3" s="8" t="s">
        <v>11</v>
      </c>
      <c r="B3" s="8"/>
      <c r="C3" s="8"/>
    </row>
    <row r="4" spans="1:6" x14ac:dyDescent="0.25">
      <c r="A4" s="8" t="s">
        <v>12</v>
      </c>
      <c r="B4" s="8"/>
      <c r="C4" s="8"/>
    </row>
    <row r="5" spans="1:6" ht="15.75" thickBot="1" x14ac:dyDescent="0.3"/>
    <row r="6" spans="1:6" ht="30.75" thickBot="1" x14ac:dyDescent="0.3">
      <c r="A6" s="27" t="s">
        <v>0</v>
      </c>
      <c r="B6" s="28" t="s">
        <v>1</v>
      </c>
      <c r="C6" s="28" t="s">
        <v>2</v>
      </c>
      <c r="D6" s="29" t="s">
        <v>20</v>
      </c>
    </row>
    <row r="7" spans="1:6" x14ac:dyDescent="0.25">
      <c r="A7" s="3" t="s">
        <v>19</v>
      </c>
      <c r="B7" s="33">
        <v>28</v>
      </c>
      <c r="C7" s="33">
        <v>200</v>
      </c>
      <c r="D7" s="34">
        <v>3204529.94</v>
      </c>
      <c r="F7" s="25"/>
    </row>
    <row r="8" spans="1:6" x14ac:dyDescent="0.25">
      <c r="A8" s="4" t="s">
        <v>18</v>
      </c>
      <c r="B8" s="9">
        <f>17+18</f>
        <v>35</v>
      </c>
      <c r="C8" s="9">
        <v>232</v>
      </c>
      <c r="D8" s="17">
        <v>4373467.03</v>
      </c>
      <c r="F8" s="26"/>
    </row>
    <row r="9" spans="1:6" x14ac:dyDescent="0.25">
      <c r="A9" s="13" t="s">
        <v>17</v>
      </c>
      <c r="B9" s="9">
        <v>38</v>
      </c>
      <c r="C9" s="9">
        <v>213</v>
      </c>
      <c r="D9" s="16">
        <v>3405112.11</v>
      </c>
      <c r="F9" s="15"/>
    </row>
    <row r="10" spans="1:6" x14ac:dyDescent="0.25">
      <c r="A10" s="4" t="s">
        <v>16</v>
      </c>
      <c r="B10" s="9">
        <v>20</v>
      </c>
      <c r="C10" s="9">
        <v>125</v>
      </c>
      <c r="D10" s="16">
        <v>2519634.33</v>
      </c>
      <c r="F10" s="2"/>
    </row>
    <row r="11" spans="1:6" x14ac:dyDescent="0.25">
      <c r="A11" s="4" t="s">
        <v>15</v>
      </c>
      <c r="B11" s="9">
        <v>19</v>
      </c>
      <c r="C11" s="9">
        <v>128</v>
      </c>
      <c r="D11" s="16">
        <v>2445634.5700000003</v>
      </c>
    </row>
    <row r="12" spans="1:6" x14ac:dyDescent="0.25">
      <c r="A12" s="4" t="s">
        <v>14</v>
      </c>
      <c r="B12" s="9">
        <v>42</v>
      </c>
      <c r="C12" s="9">
        <v>193</v>
      </c>
      <c r="D12" s="16">
        <v>3894333.07</v>
      </c>
    </row>
    <row r="13" spans="1:6" ht="15.75" thickBot="1" x14ac:dyDescent="0.3">
      <c r="A13" s="6" t="s">
        <v>9</v>
      </c>
      <c r="B13" s="10">
        <f>SUM(B7:B12)</f>
        <v>182</v>
      </c>
      <c r="C13" s="10">
        <f>SUM(C7:C12)</f>
        <v>1091</v>
      </c>
      <c r="D13" s="35">
        <f>SUM(D7:D12)</f>
        <v>19842711.050000001</v>
      </c>
    </row>
    <row r="14" spans="1:6" ht="15.75" thickBot="1" x14ac:dyDescent="0.3">
      <c r="A14" s="30"/>
      <c r="B14" s="31"/>
      <c r="C14" s="31"/>
      <c r="D14" s="32"/>
    </row>
    <row r="15" spans="1:6" x14ac:dyDescent="0.25">
      <c r="D15" s="14"/>
      <c r="E15" s="14"/>
    </row>
    <row r="16" spans="1:6" x14ac:dyDescent="0.25">
      <c r="A16" s="8" t="s">
        <v>21</v>
      </c>
      <c r="D16" s="12"/>
      <c r="E16" s="12"/>
    </row>
    <row r="17" spans="1:8" x14ac:dyDescent="0.25">
      <c r="D17" s="12"/>
      <c r="E17" s="12"/>
    </row>
    <row r="18" spans="1:8" x14ac:dyDescent="0.25">
      <c r="A18" s="12"/>
      <c r="B18" s="12"/>
      <c r="C18" s="24"/>
      <c r="D18" s="12"/>
      <c r="E18" s="12"/>
      <c r="F18" s="25"/>
      <c r="G18" s="25"/>
      <c r="H18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5"/>
  <sheetViews>
    <sheetView workbookViewId="0">
      <selection activeCell="D14" sqref="D14"/>
    </sheetView>
  </sheetViews>
  <sheetFormatPr baseColWidth="10" defaultRowHeight="15" x14ac:dyDescent="0.25"/>
  <cols>
    <col min="1" max="1" width="16.140625" customWidth="1"/>
    <col min="2" max="2" width="11.140625" customWidth="1"/>
    <col min="3" max="3" width="11.28515625" customWidth="1"/>
    <col min="4" max="4" width="15.28515625" bestFit="1" customWidth="1"/>
  </cols>
  <sheetData>
    <row r="2" spans="1:7" x14ac:dyDescent="0.25">
      <c r="A2" s="8" t="s">
        <v>10</v>
      </c>
      <c r="B2" s="8"/>
    </row>
    <row r="3" spans="1:7" x14ac:dyDescent="0.25">
      <c r="A3" s="8" t="s">
        <v>11</v>
      </c>
      <c r="B3" s="8"/>
    </row>
    <row r="4" spans="1:7" x14ac:dyDescent="0.25">
      <c r="A4" s="8" t="s">
        <v>12</v>
      </c>
      <c r="B4" s="8"/>
    </row>
    <row r="5" spans="1:7" ht="15.75" thickBot="1" x14ac:dyDescent="0.3"/>
    <row r="6" spans="1:7" ht="45.75" thickBot="1" x14ac:dyDescent="0.3">
      <c r="A6" s="20" t="s">
        <v>0</v>
      </c>
      <c r="B6" s="21" t="s">
        <v>1</v>
      </c>
      <c r="C6" s="21" t="s">
        <v>2</v>
      </c>
      <c r="D6" s="22" t="s">
        <v>20</v>
      </c>
    </row>
    <row r="7" spans="1:7" x14ac:dyDescent="0.25">
      <c r="A7" s="18" t="s">
        <v>3</v>
      </c>
      <c r="B7" s="19">
        <v>14</v>
      </c>
      <c r="C7" s="19">
        <v>96</v>
      </c>
      <c r="D7" s="23">
        <v>3326029.1033333335</v>
      </c>
    </row>
    <row r="8" spans="1:7" x14ac:dyDescent="0.25">
      <c r="A8" s="4" t="s">
        <v>4</v>
      </c>
      <c r="B8" s="9">
        <v>21</v>
      </c>
      <c r="C8" s="9">
        <v>204</v>
      </c>
      <c r="D8" s="5">
        <v>2094199.0783333331</v>
      </c>
    </row>
    <row r="9" spans="1:7" x14ac:dyDescent="0.25">
      <c r="A9" s="4" t="s">
        <v>5</v>
      </c>
      <c r="B9" s="9">
        <v>27</v>
      </c>
      <c r="C9" s="9">
        <v>344</v>
      </c>
      <c r="D9" s="5">
        <v>1754306.8866666665</v>
      </c>
    </row>
    <row r="10" spans="1:7" x14ac:dyDescent="0.25">
      <c r="A10" s="4" t="s">
        <v>6</v>
      </c>
      <c r="B10" s="9">
        <v>13</v>
      </c>
      <c r="C10" s="9">
        <v>67</v>
      </c>
      <c r="D10" s="5">
        <v>557455.8217333334</v>
      </c>
    </row>
    <row r="11" spans="1:7" x14ac:dyDescent="0.25">
      <c r="A11" s="4" t="s">
        <v>7</v>
      </c>
      <c r="B11" s="9">
        <v>16</v>
      </c>
      <c r="C11" s="9">
        <v>110</v>
      </c>
      <c r="D11" s="5">
        <v>1150126.8066666666</v>
      </c>
    </row>
    <row r="12" spans="1:7" x14ac:dyDescent="0.25">
      <c r="A12" s="4" t="s">
        <v>8</v>
      </c>
      <c r="B12" s="9">
        <v>22</v>
      </c>
      <c r="C12" s="9">
        <v>122</v>
      </c>
      <c r="D12" s="5">
        <v>2039193.7333333334</v>
      </c>
    </row>
    <row r="13" spans="1:7" ht="15.75" thickBot="1" x14ac:dyDescent="0.3">
      <c r="A13" s="6" t="s">
        <v>9</v>
      </c>
      <c r="B13" s="10">
        <f>SUM(B7:B12)</f>
        <v>113</v>
      </c>
      <c r="C13" s="10">
        <f>SUM(C7:C12)</f>
        <v>943</v>
      </c>
      <c r="D13" s="7">
        <f>SUM(D7:D12)</f>
        <v>10921311.430066667</v>
      </c>
    </row>
    <row r="15" spans="1:7" x14ac:dyDescent="0.25">
      <c r="A15" s="8" t="s">
        <v>13</v>
      </c>
      <c r="G15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B15" sqref="B15"/>
    </sheetView>
  </sheetViews>
  <sheetFormatPr baseColWidth="10" defaultRowHeight="15" x14ac:dyDescent="0.25"/>
  <cols>
    <col min="1" max="1" width="13.85546875" customWidth="1"/>
    <col min="4" max="4" width="23.42578125" customWidth="1"/>
  </cols>
  <sheetData>
    <row r="1" spans="1:4" x14ac:dyDescent="0.25">
      <c r="A1" s="12"/>
      <c r="B1" s="12"/>
      <c r="C1" s="12"/>
      <c r="D1" s="12"/>
    </row>
    <row r="2" spans="1:4" x14ac:dyDescent="0.25">
      <c r="A2" s="8" t="s">
        <v>10</v>
      </c>
      <c r="B2" s="8"/>
      <c r="C2" s="12"/>
      <c r="D2" s="12"/>
    </row>
    <row r="3" spans="1:4" x14ac:dyDescent="0.25">
      <c r="A3" s="8" t="s">
        <v>11</v>
      </c>
      <c r="B3" s="8"/>
      <c r="C3" s="12"/>
      <c r="D3" s="12"/>
    </row>
    <row r="4" spans="1:4" x14ac:dyDescent="0.25">
      <c r="A4" s="8" t="s">
        <v>25</v>
      </c>
      <c r="B4" s="8"/>
      <c r="C4" s="12"/>
      <c r="D4" s="12"/>
    </row>
    <row r="5" spans="1:4" ht="15.75" thickBot="1" x14ac:dyDescent="0.3">
      <c r="A5" s="12"/>
      <c r="B5" s="12"/>
      <c r="C5" s="12"/>
      <c r="D5" s="12"/>
    </row>
    <row r="6" spans="1:4" ht="30.75" thickBot="1" x14ac:dyDescent="0.3">
      <c r="A6" s="20" t="s">
        <v>0</v>
      </c>
      <c r="B6" s="21" t="s">
        <v>1</v>
      </c>
      <c r="C6" s="21" t="s">
        <v>2</v>
      </c>
      <c r="D6" s="22" t="s">
        <v>20</v>
      </c>
    </row>
    <row r="7" spans="1:4" x14ac:dyDescent="0.25">
      <c r="A7" s="18" t="s">
        <v>3</v>
      </c>
      <c r="B7" s="38">
        <v>22</v>
      </c>
      <c r="C7" s="38">
        <v>124</v>
      </c>
      <c r="D7" s="23">
        <v>3576850.69</v>
      </c>
    </row>
    <row r="8" spans="1:4" x14ac:dyDescent="0.25">
      <c r="A8" s="4" t="s">
        <v>4</v>
      </c>
      <c r="B8" s="39">
        <v>21</v>
      </c>
      <c r="C8" s="39">
        <v>144</v>
      </c>
      <c r="D8" s="5">
        <v>2365476.9</v>
      </c>
    </row>
    <row r="9" spans="1:4" x14ac:dyDescent="0.25">
      <c r="A9" s="4" t="s">
        <v>5</v>
      </c>
      <c r="B9" s="39">
        <v>17</v>
      </c>
      <c r="C9" s="39">
        <v>241</v>
      </c>
      <c r="D9" s="5">
        <v>1791363.33</v>
      </c>
    </row>
    <row r="10" spans="1:4" x14ac:dyDescent="0.25">
      <c r="A10" s="4" t="s">
        <v>6</v>
      </c>
      <c r="B10" s="39">
        <v>13</v>
      </c>
      <c r="C10" s="39">
        <v>87</v>
      </c>
      <c r="D10" s="5">
        <v>1805462.61</v>
      </c>
    </row>
    <row r="11" spans="1:4" x14ac:dyDescent="0.25">
      <c r="A11" s="4" t="s">
        <v>7</v>
      </c>
      <c r="B11" s="39">
        <v>23</v>
      </c>
      <c r="C11" s="39">
        <v>124</v>
      </c>
      <c r="D11" s="5">
        <v>2571514.8799999999</v>
      </c>
    </row>
    <row r="12" spans="1:4" x14ac:dyDescent="0.25">
      <c r="A12" s="4" t="s">
        <v>8</v>
      </c>
      <c r="B12" s="39">
        <v>17</v>
      </c>
      <c r="C12" s="39">
        <v>115</v>
      </c>
      <c r="D12" s="5">
        <v>2775982.92</v>
      </c>
    </row>
    <row r="13" spans="1:4" ht="15.75" thickBot="1" x14ac:dyDescent="0.3">
      <c r="A13" s="6" t="s">
        <v>9</v>
      </c>
      <c r="B13" s="40">
        <f>SUM(B7:B12)</f>
        <v>113</v>
      </c>
      <c r="C13" s="40">
        <f>SUM(C7:C12)</f>
        <v>835</v>
      </c>
      <c r="D13" s="7">
        <f>SUM(D7:D12)</f>
        <v>14886651.33</v>
      </c>
    </row>
    <row r="14" spans="1:4" x14ac:dyDescent="0.25">
      <c r="A14" s="12"/>
      <c r="B14" s="12"/>
      <c r="C14" s="12"/>
      <c r="D14" s="12"/>
    </row>
    <row r="15" spans="1:4" x14ac:dyDescent="0.25">
      <c r="A15" s="8" t="s">
        <v>27</v>
      </c>
      <c r="B15" s="41"/>
      <c r="C15" s="12"/>
      <c r="D15" s="12"/>
    </row>
    <row r="16" spans="1:4" x14ac:dyDescent="0.25">
      <c r="A16" s="12"/>
      <c r="B16" s="12"/>
      <c r="C16" s="12"/>
      <c r="D16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workbookViewId="0">
      <selection activeCell="A15" sqref="A15"/>
    </sheetView>
  </sheetViews>
  <sheetFormatPr baseColWidth="10" defaultRowHeight="15" x14ac:dyDescent="0.25"/>
  <cols>
    <col min="1" max="1" width="12.85546875" customWidth="1"/>
    <col min="2" max="2" width="12.7109375" customWidth="1"/>
    <col min="3" max="3" width="14.28515625" customWidth="1"/>
    <col min="4" max="4" width="17.28515625" customWidth="1"/>
  </cols>
  <sheetData>
    <row r="1" spans="1:4" x14ac:dyDescent="0.25">
      <c r="A1" s="12"/>
      <c r="B1" s="12"/>
      <c r="C1" s="12"/>
      <c r="D1" s="12"/>
    </row>
    <row r="2" spans="1:4" x14ac:dyDescent="0.25">
      <c r="A2" s="8" t="s">
        <v>10</v>
      </c>
      <c r="B2" s="8"/>
      <c r="C2" s="12"/>
      <c r="D2" s="12"/>
    </row>
    <row r="3" spans="1:4" x14ac:dyDescent="0.25">
      <c r="A3" s="8" t="s">
        <v>11</v>
      </c>
      <c r="B3" s="8"/>
      <c r="C3" s="12"/>
      <c r="D3" s="12"/>
    </row>
    <row r="4" spans="1:4" x14ac:dyDescent="0.25">
      <c r="A4" s="8" t="s">
        <v>23</v>
      </c>
      <c r="B4" s="8"/>
      <c r="C4" s="12"/>
      <c r="D4" s="12"/>
    </row>
    <row r="5" spans="1:4" ht="15.75" thickBot="1" x14ac:dyDescent="0.3">
      <c r="A5" s="12"/>
      <c r="B5" s="12"/>
      <c r="C5" s="12"/>
      <c r="D5" s="12"/>
    </row>
    <row r="6" spans="1:4" ht="30.75" thickBot="1" x14ac:dyDescent="0.3">
      <c r="A6" s="20" t="s">
        <v>0</v>
      </c>
      <c r="B6" s="21" t="s">
        <v>1</v>
      </c>
      <c r="C6" s="21" t="s">
        <v>2</v>
      </c>
      <c r="D6" s="22" t="s">
        <v>20</v>
      </c>
    </row>
    <row r="7" spans="1:4" x14ac:dyDescent="0.25">
      <c r="A7" s="18" t="s">
        <v>3</v>
      </c>
      <c r="B7" s="19">
        <v>31</v>
      </c>
      <c r="C7" s="19">
        <v>153</v>
      </c>
      <c r="D7" s="23">
        <v>3827672.27</v>
      </c>
    </row>
    <row r="8" spans="1:4" x14ac:dyDescent="0.25">
      <c r="A8" s="4" t="s">
        <v>4</v>
      </c>
      <c r="B8" s="9">
        <v>12</v>
      </c>
      <c r="C8" s="9">
        <v>84</v>
      </c>
      <c r="D8" s="5">
        <v>2636754.71</v>
      </c>
    </row>
    <row r="9" spans="1:4" x14ac:dyDescent="0.25">
      <c r="A9" s="4" t="s">
        <v>5</v>
      </c>
      <c r="B9" s="9">
        <v>21</v>
      </c>
      <c r="C9" s="9">
        <v>137</v>
      </c>
      <c r="D9" s="5">
        <v>1828419.77</v>
      </c>
    </row>
    <row r="10" spans="1:4" x14ac:dyDescent="0.25">
      <c r="A10" s="4" t="s">
        <v>6</v>
      </c>
      <c r="B10" s="9">
        <v>14</v>
      </c>
      <c r="C10" s="9">
        <v>106</v>
      </c>
      <c r="D10" s="5">
        <v>3053469.39</v>
      </c>
    </row>
    <row r="11" spans="1:4" x14ac:dyDescent="0.25">
      <c r="A11" s="4" t="s">
        <v>7</v>
      </c>
      <c r="B11" s="9">
        <v>29</v>
      </c>
      <c r="C11" s="9">
        <v>138</v>
      </c>
      <c r="D11" s="5">
        <v>3992902.94</v>
      </c>
    </row>
    <row r="12" spans="1:4" x14ac:dyDescent="0.25">
      <c r="A12" s="4" t="s">
        <v>8</v>
      </c>
      <c r="B12" s="9">
        <v>12</v>
      </c>
      <c r="C12" s="9">
        <v>109</v>
      </c>
      <c r="D12" s="5">
        <v>3512772.11</v>
      </c>
    </row>
    <row r="13" spans="1:4" ht="15.75" thickBot="1" x14ac:dyDescent="0.3">
      <c r="A13" s="6" t="s">
        <v>9</v>
      </c>
      <c r="B13" s="10">
        <f>SUM(B7:B12)</f>
        <v>119</v>
      </c>
      <c r="C13" s="10">
        <f>SUM(C7:C12)</f>
        <v>727</v>
      </c>
      <c r="D13" s="7">
        <f>SUM(D7:D12)</f>
        <v>18851991.190000001</v>
      </c>
    </row>
    <row r="14" spans="1:4" x14ac:dyDescent="0.25">
      <c r="A14" s="12"/>
      <c r="B14" s="12"/>
      <c r="C14" s="12"/>
      <c r="D14" s="12"/>
    </row>
    <row r="15" spans="1:4" x14ac:dyDescent="0.25">
      <c r="A15" s="8" t="s">
        <v>27</v>
      </c>
      <c r="B15" s="12"/>
      <c r="C15" s="12"/>
      <c r="D15" s="12"/>
    </row>
    <row r="16" spans="1:4" x14ac:dyDescent="0.25">
      <c r="A16" s="12"/>
      <c r="B16" s="12"/>
      <c r="C16" s="12"/>
      <c r="D16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>
      <selection activeCell="D15" sqref="D15"/>
    </sheetView>
  </sheetViews>
  <sheetFormatPr baseColWidth="10" defaultRowHeight="15" x14ac:dyDescent="0.25"/>
  <cols>
    <col min="4" max="4" width="19.140625" customWidth="1"/>
  </cols>
  <sheetData>
    <row r="1" spans="1:5" x14ac:dyDescent="0.25">
      <c r="A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8" t="s">
        <v>10</v>
      </c>
      <c r="B3" s="8"/>
      <c r="C3" s="12"/>
      <c r="D3" s="12"/>
      <c r="E3" s="12"/>
    </row>
    <row r="4" spans="1:5" x14ac:dyDescent="0.25">
      <c r="A4" s="8" t="s">
        <v>11</v>
      </c>
      <c r="B4" s="8"/>
      <c r="C4" s="12"/>
      <c r="D4" s="12"/>
      <c r="E4" s="12"/>
    </row>
    <row r="5" spans="1:5" x14ac:dyDescent="0.25">
      <c r="A5" s="8" t="s">
        <v>24</v>
      </c>
      <c r="B5" s="8"/>
      <c r="C5" s="12"/>
      <c r="D5" s="12"/>
      <c r="E5" s="12"/>
    </row>
    <row r="6" spans="1:5" ht="15.75" thickBot="1" x14ac:dyDescent="0.3">
      <c r="A6" s="12"/>
      <c r="B6" s="12"/>
      <c r="C6" s="12"/>
      <c r="D6" s="12"/>
      <c r="E6" s="12"/>
    </row>
    <row r="7" spans="1:5" ht="30.75" thickBot="1" x14ac:dyDescent="0.3">
      <c r="A7" s="20" t="s">
        <v>0</v>
      </c>
      <c r="B7" s="21" t="s">
        <v>1</v>
      </c>
      <c r="C7" s="21" t="s">
        <v>2</v>
      </c>
      <c r="D7" s="22" t="s">
        <v>20</v>
      </c>
      <c r="E7" s="12"/>
    </row>
    <row r="8" spans="1:5" x14ac:dyDescent="0.25">
      <c r="A8" s="18" t="s">
        <v>19</v>
      </c>
      <c r="B8" s="19">
        <v>27</v>
      </c>
      <c r="C8" s="19">
        <v>109</v>
      </c>
      <c r="D8" s="23">
        <f>[1]Hoja1!$H$178+[1]Hoja1!$H$203</f>
        <v>3250867.6533333338</v>
      </c>
      <c r="E8" s="12"/>
    </row>
    <row r="9" spans="1:5" x14ac:dyDescent="0.25">
      <c r="A9" s="18" t="s">
        <v>18</v>
      </c>
      <c r="B9" s="9">
        <v>13</v>
      </c>
      <c r="C9" s="9">
        <v>103</v>
      </c>
      <c r="D9" s="5">
        <f>[1]Hoja1!$H$213+[1]Hoja1!$H$227</f>
        <v>3196932.6899999995</v>
      </c>
      <c r="E9" s="12"/>
    </row>
    <row r="10" spans="1:5" x14ac:dyDescent="0.25">
      <c r="A10" s="18" t="s">
        <v>26</v>
      </c>
      <c r="B10" s="9">
        <v>11</v>
      </c>
      <c r="C10" s="9">
        <v>103</v>
      </c>
      <c r="D10" s="5">
        <f>[1]Hoja1!$H$238+[1]Hoja1!$H$243+[1]Hoja1!$H$244+[1]Hoja1!$H$245+[1]Hoja1!$H$246+[1]Hoja1!$H$247</f>
        <v>3515582.7066666665</v>
      </c>
      <c r="E10" s="12"/>
    </row>
    <row r="11" spans="1:5" x14ac:dyDescent="0.25">
      <c r="A11" s="18" t="s">
        <v>16</v>
      </c>
      <c r="B11" s="9">
        <v>4</v>
      </c>
      <c r="C11" s="9">
        <v>60</v>
      </c>
      <c r="D11" s="5">
        <f>[1]Hoja1!$H$256+[1]Hoja1!$H$263</f>
        <v>1870848.2999999998</v>
      </c>
      <c r="E11" s="12"/>
    </row>
    <row r="12" spans="1:5" x14ac:dyDescent="0.25">
      <c r="A12" s="18" t="s">
        <v>15</v>
      </c>
      <c r="B12" s="9">
        <v>4</v>
      </c>
      <c r="C12" s="9">
        <v>60</v>
      </c>
      <c r="D12" s="5">
        <v>1150126.8066666666</v>
      </c>
      <c r="E12" s="12"/>
    </row>
    <row r="13" spans="1:5" x14ac:dyDescent="0.25">
      <c r="A13" s="18" t="s">
        <v>14</v>
      </c>
      <c r="B13" s="9">
        <v>0</v>
      </c>
      <c r="C13" s="9">
        <v>0</v>
      </c>
      <c r="D13" s="5">
        <v>0</v>
      </c>
      <c r="E13" s="12"/>
    </row>
    <row r="14" spans="1:5" ht="15.75" thickBot="1" x14ac:dyDescent="0.3">
      <c r="A14" s="6" t="s">
        <v>9</v>
      </c>
      <c r="B14" s="10">
        <f>SUM(B8:B13)</f>
        <v>59</v>
      </c>
      <c r="C14" s="10">
        <f>SUM(C8:C13)</f>
        <v>435</v>
      </c>
      <c r="D14" s="7">
        <f>SUM(D8:D13)</f>
        <v>12984358.156666668</v>
      </c>
      <c r="E14" s="12"/>
    </row>
    <row r="15" spans="1:5" x14ac:dyDescent="0.25">
      <c r="A15" s="12"/>
      <c r="B15" s="12"/>
      <c r="C15" s="12"/>
      <c r="D15" s="12"/>
      <c r="E15" s="12"/>
    </row>
    <row r="16" spans="1:5" x14ac:dyDescent="0.25">
      <c r="A16" s="8" t="s">
        <v>27</v>
      </c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5"/>
  <sheetViews>
    <sheetView tabSelected="1" workbookViewId="0">
      <selection activeCell="F15" sqref="F15"/>
    </sheetView>
  </sheetViews>
  <sheetFormatPr baseColWidth="10" defaultRowHeight="15" x14ac:dyDescent="0.25"/>
  <cols>
    <col min="1" max="1" width="14.28515625" customWidth="1"/>
    <col min="4" max="4" width="17.5703125" customWidth="1"/>
  </cols>
  <sheetData>
    <row r="2" spans="1:4" x14ac:dyDescent="0.25">
      <c r="A2" s="8" t="s">
        <v>10</v>
      </c>
      <c r="B2" s="8"/>
      <c r="C2" s="12"/>
      <c r="D2" s="12"/>
    </row>
    <row r="3" spans="1:4" x14ac:dyDescent="0.25">
      <c r="A3" s="8" t="s">
        <v>11</v>
      </c>
      <c r="B3" s="8"/>
      <c r="C3" s="12"/>
      <c r="D3" s="12"/>
    </row>
    <row r="4" spans="1:4" x14ac:dyDescent="0.25">
      <c r="A4" s="8" t="s">
        <v>23</v>
      </c>
      <c r="B4" s="8"/>
      <c r="C4" s="12"/>
      <c r="D4" s="12"/>
    </row>
    <row r="5" spans="1:4" ht="15.75" thickBot="1" x14ac:dyDescent="0.3">
      <c r="A5" s="12"/>
      <c r="B5" s="12"/>
      <c r="C5" s="12"/>
      <c r="D5" s="12"/>
    </row>
    <row r="6" spans="1:4" ht="30.75" thickBot="1" x14ac:dyDescent="0.3">
      <c r="A6" s="20" t="s">
        <v>0</v>
      </c>
      <c r="B6" s="21" t="s">
        <v>1</v>
      </c>
      <c r="C6" s="21" t="s">
        <v>2</v>
      </c>
      <c r="D6" s="22" t="s">
        <v>20</v>
      </c>
    </row>
    <row r="7" spans="1:4" x14ac:dyDescent="0.25">
      <c r="A7" s="18" t="s">
        <v>3</v>
      </c>
      <c r="B7" s="19">
        <v>22</v>
      </c>
      <c r="C7" s="19">
        <v>179</v>
      </c>
      <c r="D7" s="23">
        <f>[2]Hoja1!$H$17+[2]Hoja1!$H$30</f>
        <v>4096938.4966666661</v>
      </c>
    </row>
    <row r="8" spans="1:4" x14ac:dyDescent="0.25">
      <c r="A8" s="4" t="s">
        <v>4</v>
      </c>
      <c r="B8" s="9">
        <v>48</v>
      </c>
      <c r="C8" s="9">
        <v>174</v>
      </c>
      <c r="D8" s="5">
        <f>[2]Hoja1!$H$62+[2]Hoja1!$H$89</f>
        <v>1956772.8133333335</v>
      </c>
    </row>
    <row r="9" spans="1:4" x14ac:dyDescent="0.25">
      <c r="A9" s="4" t="s">
        <v>5</v>
      </c>
      <c r="B9" s="9">
        <v>19</v>
      </c>
      <c r="C9" s="9">
        <v>90</v>
      </c>
      <c r="D9" s="5">
        <f>[2]Hoja1!$H$103+[2]Hoja1!$H$121</f>
        <v>1113592.3033333332</v>
      </c>
    </row>
    <row r="10" spans="1:4" x14ac:dyDescent="0.25">
      <c r="A10" s="4" t="s">
        <v>6</v>
      </c>
      <c r="B10" s="9">
        <v>15</v>
      </c>
      <c r="C10" s="9">
        <v>61</v>
      </c>
      <c r="D10" s="5">
        <f>[2]Hoja1!$H$140+[2]Hoja1!$H$150</f>
        <v>872106.69176333328</v>
      </c>
    </row>
    <row r="11" spans="1:4" x14ac:dyDescent="0.25">
      <c r="A11" s="4" t="s">
        <v>7</v>
      </c>
      <c r="B11" s="9">
        <v>15</v>
      </c>
      <c r="C11" s="9">
        <v>38</v>
      </c>
      <c r="D11" s="5">
        <f>[2]Hoja1!$H$166+[2]Hoja1!$H$180</f>
        <v>455389.34666666674</v>
      </c>
    </row>
    <row r="12" spans="1:4" x14ac:dyDescent="0.25">
      <c r="A12" s="4" t="s">
        <v>8</v>
      </c>
      <c r="B12" s="9">
        <v>31</v>
      </c>
      <c r="C12" s="9">
        <v>172</v>
      </c>
      <c r="D12" s="5">
        <v>2677808.2799999998</v>
      </c>
    </row>
    <row r="13" spans="1:4" ht="15.75" thickBot="1" x14ac:dyDescent="0.3">
      <c r="A13" s="6" t="s">
        <v>9</v>
      </c>
      <c r="B13" s="10">
        <f>SUM(B7:B12)</f>
        <v>150</v>
      </c>
      <c r="C13" s="10">
        <f>SUM(C7:C12)</f>
        <v>714</v>
      </c>
      <c r="D13" s="7">
        <f>SUM(D7:D12)</f>
        <v>11172607.931763332</v>
      </c>
    </row>
    <row r="14" spans="1:4" x14ac:dyDescent="0.25">
      <c r="A14" s="12"/>
      <c r="B14" s="12"/>
      <c r="C14" s="12"/>
      <c r="D14" s="12"/>
    </row>
    <row r="15" spans="1:4" x14ac:dyDescent="0.25">
      <c r="A15" s="8" t="s">
        <v>27</v>
      </c>
      <c r="B15" s="12"/>
      <c r="C15" s="12"/>
      <c r="D15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03C9E-BC14-4E0B-8731-807A85847134}">
  <dimension ref="A3:D15"/>
  <sheetViews>
    <sheetView workbookViewId="0">
      <selection activeCell="F19" sqref="F19"/>
    </sheetView>
  </sheetViews>
  <sheetFormatPr baseColWidth="10" defaultRowHeight="15" x14ac:dyDescent="0.25"/>
  <cols>
    <col min="4" max="4" width="15.28515625" bestFit="1" customWidth="1"/>
  </cols>
  <sheetData>
    <row r="3" spans="1:4" x14ac:dyDescent="0.25">
      <c r="A3" s="8" t="s">
        <v>10</v>
      </c>
      <c r="B3" s="8"/>
      <c r="C3" s="12"/>
      <c r="D3" s="12"/>
    </row>
    <row r="4" spans="1:4" x14ac:dyDescent="0.25">
      <c r="A4" s="8" t="s">
        <v>11</v>
      </c>
      <c r="B4" s="8"/>
      <c r="C4" s="12"/>
      <c r="D4" s="12"/>
    </row>
    <row r="5" spans="1:4" x14ac:dyDescent="0.25">
      <c r="A5" s="8" t="s">
        <v>23</v>
      </c>
      <c r="B5" s="8"/>
      <c r="C5" s="12"/>
      <c r="D5" s="12"/>
    </row>
    <row r="6" spans="1:4" ht="15.75" thickBot="1" x14ac:dyDescent="0.3">
      <c r="A6" s="12"/>
      <c r="B6" s="12"/>
      <c r="C6" s="12"/>
      <c r="D6" s="12"/>
    </row>
    <row r="7" spans="1:4" ht="30.75" thickBot="1" x14ac:dyDescent="0.3">
      <c r="A7" s="20" t="s">
        <v>0</v>
      </c>
      <c r="B7" s="21" t="s">
        <v>1</v>
      </c>
      <c r="C7" s="21" t="s">
        <v>2</v>
      </c>
      <c r="D7" s="22" t="s">
        <v>20</v>
      </c>
    </row>
    <row r="8" spans="1:4" x14ac:dyDescent="0.25">
      <c r="A8" s="18" t="s">
        <v>28</v>
      </c>
      <c r="B8" s="19">
        <v>14</v>
      </c>
      <c r="C8" s="19">
        <v>107</v>
      </c>
      <c r="D8" s="23">
        <v>1360417.1</v>
      </c>
    </row>
    <row r="9" spans="1:4" x14ac:dyDescent="0.25">
      <c r="A9" s="18" t="s">
        <v>29</v>
      </c>
      <c r="B9" s="9">
        <v>12</v>
      </c>
      <c r="C9" s="9">
        <v>63</v>
      </c>
      <c r="D9" s="5">
        <v>1118328.51</v>
      </c>
    </row>
    <row r="10" spans="1:4" x14ac:dyDescent="0.25">
      <c r="A10" s="18" t="s">
        <v>30</v>
      </c>
      <c r="B10" s="9">
        <v>13</v>
      </c>
      <c r="C10" s="9">
        <v>92</v>
      </c>
      <c r="D10" s="5">
        <v>1783560.76</v>
      </c>
    </row>
    <row r="11" spans="1:4" x14ac:dyDescent="0.25">
      <c r="A11" s="18" t="s">
        <v>31</v>
      </c>
      <c r="B11" s="9">
        <v>18</v>
      </c>
      <c r="C11" s="9">
        <v>100</v>
      </c>
      <c r="D11" s="5">
        <v>2660443.66</v>
      </c>
    </row>
    <row r="12" spans="1:4" x14ac:dyDescent="0.25">
      <c r="A12" s="18" t="s">
        <v>32</v>
      </c>
      <c r="B12" s="9">
        <v>20</v>
      </c>
      <c r="C12" s="9">
        <v>116</v>
      </c>
      <c r="D12" s="5">
        <v>2704915.08</v>
      </c>
    </row>
    <row r="13" spans="1:4" x14ac:dyDescent="0.25">
      <c r="A13" s="18" t="s">
        <v>33</v>
      </c>
      <c r="B13" s="9">
        <v>16</v>
      </c>
      <c r="C13" s="9">
        <v>170</v>
      </c>
      <c r="D13" s="5">
        <v>4336008.41</v>
      </c>
    </row>
    <row r="14" spans="1:4" ht="15.75" thickBot="1" x14ac:dyDescent="0.3">
      <c r="A14" s="6" t="s">
        <v>9</v>
      </c>
      <c r="B14" s="10">
        <f>SUM(B8:B13)</f>
        <v>93</v>
      </c>
      <c r="C14" s="10">
        <f>SUM(C8:C13)</f>
        <v>648</v>
      </c>
      <c r="D14" s="7">
        <f>SUM(D8:D13)</f>
        <v>13963673.52</v>
      </c>
    </row>
    <row r="15" spans="1:4" x14ac:dyDescent="0.25">
      <c r="A15" s="12"/>
      <c r="B15" s="12"/>
      <c r="C15" s="12"/>
      <c r="D1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Semestre 2016</vt:lpstr>
      <vt:lpstr>II Semestre 2016</vt:lpstr>
      <vt:lpstr>I Semestre 2017</vt:lpstr>
      <vt:lpstr>II Semestre 2017</vt:lpstr>
      <vt:lpstr>I Semestre 2018</vt:lpstr>
      <vt:lpstr>II Semestre 2018</vt:lpstr>
      <vt:lpstr>I Semestre 2019</vt:lpstr>
      <vt:lpstr>II Semestre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rpiedram</dc:creator>
  <cp:lastModifiedBy>ADMIN</cp:lastModifiedBy>
  <dcterms:created xsi:type="dcterms:W3CDTF">2017-07-10T16:31:33Z</dcterms:created>
  <dcterms:modified xsi:type="dcterms:W3CDTF">2020-03-30T20:24:56Z</dcterms:modified>
</cp:coreProperties>
</file>